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Husova3WCzeny - Oprava so..." sheetId="2" state="visible" r:id="rId4"/>
  </sheets>
  <definedNames>
    <definedName function="false" hidden="false" localSheetId="1" name="_xlnm.Print_Area" vbProcedure="false">'Husova3WCzeny - Oprava so...'!$C$4:$J$76,'Husova3WCzeny - Oprava so...'!$C$82:$J$122,'Husova3WCzeny - Oprava so...'!$C$128:$K$431</definedName>
    <definedName function="false" hidden="false" localSheetId="1" name="_xlnm.Print_Titles" vbProcedure="false">'Husova3WCzeny - Oprava so...'!$138:$138</definedName>
    <definedName function="false" hidden="true" localSheetId="1" name="_xlnm._FilterDatabase" vbProcedure="false">'Husova3WCzeny - Oprava so...'!$C$138:$K$431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<sst xmlns="http://schemas.openxmlformats.org/spreadsheetml/2006/main" count="3611" uniqueCount="978">
  <si>
    <t xml:space="preserve">Export Komplet</t>
  </si>
  <si>
    <t xml:space="preserve">2.0</t>
  </si>
  <si>
    <t xml:space="preserve">False</t>
  </si>
  <si>
    <t xml:space="preserve">{29bddace-5893-47cd-b9b7-fecb19f62795}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</si>
  <si>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</si>
  <si>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</si>
  <si>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</si>
  <si>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</si>
  <si>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</si>
  <si>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</si>
  <si>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</si>
  <si>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</si>
  <si>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</si>
  <si>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Husova3WCzeny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</si>
  <si>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</si>
  <si>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</si>
  <si>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sociálního zařízení ženy a sprcha</t>
  </si>
  <si>
    <t xml:space="preserve">KSO:</t>
  </si>
  <si>
    <t xml:space="preserve">CC-CZ:</t>
  </si>
  <si>
    <t xml:space="preserve">Místo:</t>
  </si>
  <si>
    <t xml:space="preserve">Husova 3,Brno</t>
  </si>
  <si>
    <t xml:space="preserve">Datum:</t>
  </si>
  <si>
    <t xml:space="preserve">29. 2. 2024</t>
  </si>
  <si>
    <t xml:space="preserve">Zadavatel:</t>
  </si>
  <si>
    <t xml:space="preserve">IČ:</t>
  </si>
  <si>
    <t xml:space="preserve">MmBrna,OSM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</si>
  <si>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</si>
  <si>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</si>
  <si>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</si>
  <si>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</si>
  <si>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</si>
  <si>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</si>
  <si>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</si>
  <si>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</si>
  <si>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</si>
  <si>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</si>
  <si>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</si>
  <si>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</si>
  <si>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</si>
  <si>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</si>
  <si>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</si>
  <si>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</si>
  <si>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</si>
  <si>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</si>
  <si>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</si>
  <si>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</si>
  <si>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</si>
  <si>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</si>
  <si>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</si>
  <si>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</si>
  <si>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</si>
  <si>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</si>
  <si>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</si>
  <si>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</si>
  <si>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</si>
  <si>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</si>
  <si>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</si>
  <si>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</si>
  <si>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</si>
  <si>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</si>
  <si>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</si>
  <si>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</si>
  <si>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</si>
  <si>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</si>
  <si>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</si>
  <si>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</si>
  <si>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</si>
  <si>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</si>
  <si>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</si>
  <si>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</si>
  <si>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</si>
  <si>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</si>
  <si>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</si>
  <si>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</si>
  <si>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</si>
  <si>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</si>
  <si>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</si>
  <si>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</si>
  <si>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</si>
  <si>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</si>
  <si>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</si>
  <si>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</si>
  <si>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</si>
  <si>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</si>
  <si>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</si>
  <si>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</si>
  <si>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</si>
  <si>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</si>
  <si>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</si>
  <si>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</si>
  <si>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</si>
  <si>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</si>
  <si>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</si>
  <si>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</si>
  <si>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</si>
  <si>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</si>
  <si>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</si>
  <si>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</si>
  <si>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</si>
  <si>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</si>
  <si>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</si>
  <si>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</si>
  <si>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</si>
  <si>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</si>
  <si>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</si>
  <si>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</si>
  <si>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</si>
  <si>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</si>
  <si>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</si>
  <si>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</si>
  <si>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</si>
  <si>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</si>
  <si>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</si>
  <si>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</si>
  <si>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</si>
  <si>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</si>
  <si>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</si>
  <si>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</si>
  <si>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</si>
  <si>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</si>
  <si>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</si>
  <si>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</si>
  <si>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</si>
  <si>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</si>
  <si>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</si>
  <si>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</si>
  <si>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</si>
  <si>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</si>
  <si>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</si>
  <si>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</si>
  <si>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</si>
  <si>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</si>
  <si>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</si>
  <si>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</si>
  <si>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</t>
  </si>
  <si>
    <t xml:space="preserve">sada</t>
  </si>
  <si>
    <t xml:space="preserve">4</t>
  </si>
  <si>
    <t xml:space="preserve">-893138186</t>
  </si>
  <si>
    <t xml:space="preserve">3</t>
  </si>
  <si>
    <t xml:space="preserve">Svislé a kompletní konstrukce</t>
  </si>
  <si>
    <t xml:space="preserve">317941123</t>
  </si>
  <si>
    <t xml:space="preserve">Osazování ocelových válcovaných nosníků na zdivu I, IE, U, UE nebo L přes č. 14 do č. 22 nebo výšky do 220 mm</t>
  </si>
  <si>
    <t xml:space="preserve">t</t>
  </si>
  <si>
    <t xml:space="preserve">CS ÚRS 2024 01</t>
  </si>
  <si>
    <t xml:space="preserve">1008729221</t>
  </si>
  <si>
    <t xml:space="preserve">VV</t>
  </si>
  <si>
    <t xml:space="preserve">14,3*0,001*(1,2+1,8)</t>
  </si>
  <si>
    <t xml:space="preserve">M</t>
  </si>
  <si>
    <t xml:space="preserve">13010716</t>
  </si>
  <si>
    <t xml:space="preserve">ocel profilová jakost S235JR (11 375) průřez I (IPN) 140</t>
  </si>
  <si>
    <t xml:space="preserve">8</t>
  </si>
  <si>
    <t xml:space="preserve">-267554519</t>
  </si>
  <si>
    <t xml:space="preserve">0,043*1,1 'Přepočtené koeficientem množství</t>
  </si>
  <si>
    <t xml:space="preserve">340238211</t>
  </si>
  <si>
    <t xml:space="preserve">Zazdívka otvorů v příčkách nebo stěnách pl přes 0,25 do 1 m2 cihlami plnými tl do 100 mm</t>
  </si>
  <si>
    <t xml:space="preserve">m2</t>
  </si>
  <si>
    <t xml:space="preserve">-951956389</t>
  </si>
  <si>
    <t xml:space="preserve">0,2*2,1*2</t>
  </si>
  <si>
    <t xml:space="preserve">5</t>
  </si>
  <si>
    <t xml:space="preserve">342272225</t>
  </si>
  <si>
    <t xml:space="preserve">Příčka z pórobetonových hladkých tvárnic na tenkovrstvou maltu tl 100 mm-zazdění závěsného záchodu</t>
  </si>
  <si>
    <t xml:space="preserve">-825802767</t>
  </si>
  <si>
    <t xml:space="preserve">(0,9+0,95)*1,2</t>
  </si>
  <si>
    <t xml:space="preserve">6</t>
  </si>
  <si>
    <t xml:space="preserve">3422722251</t>
  </si>
  <si>
    <t xml:space="preserve">Příčka z pórobetonových hladkých tvárnic na tenkovrstvou maltu tl 100 mm</t>
  </si>
  <si>
    <t xml:space="preserve">1550411215</t>
  </si>
  <si>
    <t xml:space="preserve">1,34*3,4</t>
  </si>
  <si>
    <t xml:space="preserve">7</t>
  </si>
  <si>
    <t xml:space="preserve">342291121</t>
  </si>
  <si>
    <t xml:space="preserve">Ukotvení příček k cihelným konstrukcím plochými kotvami</t>
  </si>
  <si>
    <t xml:space="preserve">m</t>
  </si>
  <si>
    <t xml:space="preserve">1874966240</t>
  </si>
  <si>
    <t xml:space="preserve">2,1*2+3,4*2+1,2*4</t>
  </si>
  <si>
    <t xml:space="preserve">346244381</t>
  </si>
  <si>
    <t xml:space="preserve">Plentování jednostranné v do 200 mm válcovaných nosníků cihlami</t>
  </si>
  <si>
    <t xml:space="preserve">1460813714</t>
  </si>
  <si>
    <t xml:space="preserve">(1,2+1,8)*0,15*2</t>
  </si>
  <si>
    <t xml:space="preserve">Úpravy povrchů, podlahy a osazování výplní</t>
  </si>
  <si>
    <t xml:space="preserve">9</t>
  </si>
  <si>
    <t xml:space="preserve">612131121</t>
  </si>
  <si>
    <t xml:space="preserve">Penetrační disperzní nátěr vnitřních stěn nanášený ručně</t>
  </si>
  <si>
    <t xml:space="preserve">-1936863775</t>
  </si>
  <si>
    <t xml:space="preserve">53,34</t>
  </si>
  <si>
    <t xml:space="preserve">1,17*2,7*2+0,25*2,1*4+(0,86+0,95)*1,3</t>
  </si>
  <si>
    <t xml:space="preserve">Součet</t>
  </si>
  <si>
    <t xml:space="preserve">10</t>
  </si>
  <si>
    <t xml:space="preserve">612135101</t>
  </si>
  <si>
    <t xml:space="preserve">Hrubá výplň rýh ve stěnách maltou jakékoli šířky rýhy</t>
  </si>
  <si>
    <t xml:space="preserve">175626887</t>
  </si>
  <si>
    <t xml:space="preserve">(50+20+20)*0,1+2*0,15+1,2*0,15*6</t>
  </si>
  <si>
    <t xml:space="preserve">11</t>
  </si>
  <si>
    <t xml:space="preserve">612142001</t>
  </si>
  <si>
    <t xml:space="preserve">Potažení vnitřních stěn sklovláknitým pletivem vtlačeným do tenkovrstvé hmoty</t>
  </si>
  <si>
    <t xml:space="preserve">-856052030</t>
  </si>
  <si>
    <t xml:space="preserve">(0,86+0,95)*1,3+0,3*2,1*4+1,17*2,7*2+0,3*2,7</t>
  </si>
  <si>
    <t xml:space="preserve">612321121</t>
  </si>
  <si>
    <t xml:space="preserve">Vápenocementová omítka hladká jednovrstvá vnitřních stěn nanášená ručně</t>
  </si>
  <si>
    <t xml:space="preserve">-13211315</t>
  </si>
  <si>
    <t xml:space="preserve">13</t>
  </si>
  <si>
    <t xml:space="preserve">612321191</t>
  </si>
  <si>
    <t xml:space="preserve">Příplatek k vápenocementové omítce vnitřních stěn za každých dalších 5 mm tloušťky ručně</t>
  </si>
  <si>
    <t xml:space="preserve">370425375</t>
  </si>
  <si>
    <t xml:space="preserve">0,25*2,1*4</t>
  </si>
  <si>
    <t xml:space="preserve">14</t>
  </si>
  <si>
    <t xml:space="preserve">612325223</t>
  </si>
  <si>
    <t xml:space="preserve">Vápenocementová štuková omítka malých ploch přes 0,25 do 1 m2 na stěnách</t>
  </si>
  <si>
    <t xml:space="preserve">kus</t>
  </si>
  <si>
    <t xml:space="preserve">-1518870657</t>
  </si>
  <si>
    <t xml:space="preserve">1+1+1</t>
  </si>
  <si>
    <t xml:space="preserve">15</t>
  </si>
  <si>
    <t xml:space="preserve">612325422</t>
  </si>
  <si>
    <t xml:space="preserve">Oprava vnitřní vápenocementové štukové omítky stěn v rozsahu plochy přes 10 do 30 %</t>
  </si>
  <si>
    <t xml:space="preserve">1259271834</t>
  </si>
  <si>
    <t xml:space="preserve">"1"(1,47+1,35)*2*0,7</t>
  </si>
  <si>
    <t xml:space="preserve">"2"(1,78+1,93)*2*0,7+0,3*0,7*2+0,6*0,3</t>
  </si>
  <si>
    <t xml:space="preserve">"3,4"(1,3*2+0,86+0,93)*2*0,4</t>
  </si>
  <si>
    <t xml:space="preserve">"5"(1,2*2+1,17)*0,4</t>
  </si>
  <si>
    <t xml:space="preserve">16</t>
  </si>
  <si>
    <t xml:space="preserve">612325452</t>
  </si>
  <si>
    <t xml:space="preserve">Příplatek k cenám opravy vápenocementové omítky stěn za dalších 10 mm v rozsahu přes 10 do 30 %</t>
  </si>
  <si>
    <t xml:space="preserve">-541218008</t>
  </si>
  <si>
    <t xml:space="preserve">17</t>
  </si>
  <si>
    <t xml:space="preserve">619991011</t>
  </si>
  <si>
    <t xml:space="preserve">Obalení konstrukcí a prvků fólií přilepenou lepící páskou</t>
  </si>
  <si>
    <t xml:space="preserve">1304005287</t>
  </si>
  <si>
    <t xml:space="preserve">0,6*2,0+0,6*1,7</t>
  </si>
  <si>
    <t xml:space="preserve">18</t>
  </si>
  <si>
    <t xml:space="preserve">619995001</t>
  </si>
  <si>
    <t xml:space="preserve">Začištění omítek kolem oken, dveří, podlah nebo obkladů</t>
  </si>
  <si>
    <t xml:space="preserve">-623953132</t>
  </si>
  <si>
    <t xml:space="preserve">0,8+2,1*2</t>
  </si>
  <si>
    <t xml:space="preserve">19</t>
  </si>
  <si>
    <t xml:space="preserve">632441215</t>
  </si>
  <si>
    <t xml:space="preserve">Potěr anhydritový samonivelační litý C20 tl přes 45 do 50 mm</t>
  </si>
  <si>
    <t xml:space="preserve">640702473</t>
  </si>
  <si>
    <t xml:space="preserve">1,6+3,22+0,6*0,3+0,8*0,15+1,15+1,2+1,75</t>
  </si>
  <si>
    <t xml:space="preserve">20</t>
  </si>
  <si>
    <t xml:space="preserve">642944121</t>
  </si>
  <si>
    <t xml:space="preserve">Osazování ocelových zárubní dodatečné pl do 2,5 m2</t>
  </si>
  <si>
    <t xml:space="preserve">807059328</t>
  </si>
  <si>
    <t xml:space="preserve">55331430</t>
  </si>
  <si>
    <t xml:space="preserve">zárubeň jednokřídlá ocelová rozměru 600/1970mm hranatá</t>
  </si>
  <si>
    <t xml:space="preserve">-41272535</t>
  </si>
  <si>
    <t xml:space="preserve">Ostatní konstrukce a práce, bourání</t>
  </si>
  <si>
    <t xml:space="preserve">22</t>
  </si>
  <si>
    <t xml:space="preserve">949101111</t>
  </si>
  <si>
    <t xml:space="preserve">Lešení pomocné pro objekty pozemních staveb s lešeňovou podlahou v do 1,9 m zatížení do 150 kg/m2</t>
  </si>
  <si>
    <t xml:space="preserve">-1342802289</t>
  </si>
  <si>
    <t xml:space="preserve">1,6+3,25+1,15+1,2+1,75</t>
  </si>
  <si>
    <t xml:space="preserve">23</t>
  </si>
  <si>
    <t xml:space="preserve">952901111</t>
  </si>
  <si>
    <t xml:space="preserve">Vyčištění budov bytové a občanské výstavby při výšce podlaží do 4 m</t>
  </si>
  <si>
    <t xml:space="preserve">-1784046838</t>
  </si>
  <si>
    <t xml:space="preserve">24</t>
  </si>
  <si>
    <t xml:space="preserve">965081213</t>
  </si>
  <si>
    <t xml:space="preserve">Bourání podlah z dlaždic keramických  tl do 10 mm plochy přes 1 m2</t>
  </si>
  <si>
    <t xml:space="preserve">742665272</t>
  </si>
  <si>
    <t xml:space="preserve">9,22</t>
  </si>
  <si>
    <t xml:space="preserve">25</t>
  </si>
  <si>
    <t xml:space="preserve">968072455</t>
  </si>
  <si>
    <t xml:space="preserve">Vybourání kovových dveřních zárubní pl do 2 m2</t>
  </si>
  <si>
    <t xml:space="preserve">-2083889793</t>
  </si>
  <si>
    <t xml:space="preserve">0,6*2,0*5</t>
  </si>
  <si>
    <t xml:space="preserve">26</t>
  </si>
  <si>
    <t xml:space="preserve">968-pc 01</t>
  </si>
  <si>
    <t xml:space="preserve">D+m elektrický osoušeč rukou včetně připojení-(dynos)</t>
  </si>
  <si>
    <t xml:space="preserve">-1949496509</t>
  </si>
  <si>
    <t xml:space="preserve">27</t>
  </si>
  <si>
    <t xml:space="preserve">968-pc 02</t>
  </si>
  <si>
    <t xml:space="preserve">D+m háčků na WC  -2ks</t>
  </si>
  <si>
    <t xml:space="preserve">-1707335269</t>
  </si>
  <si>
    <t xml:space="preserve">28</t>
  </si>
  <si>
    <t xml:space="preserve">968-pc 03</t>
  </si>
  <si>
    <t xml:space="preserve">D+m kovové šatní skříňky s úložnými uzamykatelnými boxy -min.18boxů barva tm.hnědá</t>
  </si>
  <si>
    <t xml:space="preserve">-1904156204</t>
  </si>
  <si>
    <t xml:space="preserve">29</t>
  </si>
  <si>
    <t xml:space="preserve">971033531</t>
  </si>
  <si>
    <t xml:space="preserve">Vybourání otvorů ve zdivu cihelném pl do 1 m2 na MVC nebo MV tl do 150 mm</t>
  </si>
  <si>
    <t xml:space="preserve">-1417902122</t>
  </si>
  <si>
    <t xml:space="preserve">0,30*2,1*2+0,3*3,4</t>
  </si>
  <si>
    <t xml:space="preserve">30</t>
  </si>
  <si>
    <t xml:space="preserve">971033631</t>
  </si>
  <si>
    <t xml:space="preserve">Vybourání otvorů ve zdivu cihelném pl do 4 m2 na MVC nebo MV tl do 150 mm</t>
  </si>
  <si>
    <t xml:space="preserve">1638576434</t>
  </si>
  <si>
    <t xml:space="preserve">0,6*2,0</t>
  </si>
  <si>
    <t xml:space="preserve">31</t>
  </si>
  <si>
    <t xml:space="preserve">973031842</t>
  </si>
  <si>
    <t xml:space="preserve">Vysekání kapes ve zdivu cihelném na MC pro zavázání příček tl do 100 mm</t>
  </si>
  <si>
    <t xml:space="preserve">-1944595307</t>
  </si>
  <si>
    <t xml:space="preserve">1,2*4+2,1*2+3,4*2</t>
  </si>
  <si>
    <t xml:space="preserve">32</t>
  </si>
  <si>
    <t xml:space="preserve">974031121</t>
  </si>
  <si>
    <t xml:space="preserve">Vysekání rýh ve zdivu cihelném hl do 30 mm š do 30 mm</t>
  </si>
  <si>
    <t xml:space="preserve">275249779</t>
  </si>
  <si>
    <t xml:space="preserve">33</t>
  </si>
  <si>
    <t xml:space="preserve">974031122</t>
  </si>
  <si>
    <t xml:space="preserve">Vysekání rýh ve zdivu cihelném hl do 30 mm š do 70 mm</t>
  </si>
  <si>
    <t xml:space="preserve">623332533</t>
  </si>
  <si>
    <t xml:space="preserve">34</t>
  </si>
  <si>
    <t xml:space="preserve">974031132</t>
  </si>
  <si>
    <t xml:space="preserve">Vysekání rýh ve zdivu cihelném hl do 50 mm š do 70 mm</t>
  </si>
  <si>
    <t xml:space="preserve">1413903408</t>
  </si>
  <si>
    <t xml:space="preserve">35</t>
  </si>
  <si>
    <t xml:space="preserve">974031164</t>
  </si>
  <si>
    <t xml:space="preserve">Vysekání rýh ve zdivu cihelném hl do 150 mm š do 150 mm</t>
  </si>
  <si>
    <t xml:space="preserve">-1272706122</t>
  </si>
  <si>
    <t xml:space="preserve">36</t>
  </si>
  <si>
    <t xml:space="preserve">974031664</t>
  </si>
  <si>
    <t xml:space="preserve">Vysekání rýh ve zdivu cihelném pro vtahování nosníků hl do 150 mm v do 150 mm</t>
  </si>
  <si>
    <t xml:space="preserve">-246291213</t>
  </si>
  <si>
    <t xml:space="preserve">1,2*3</t>
  </si>
  <si>
    <t xml:space="preserve">37</t>
  </si>
  <si>
    <t xml:space="preserve">977131119</t>
  </si>
  <si>
    <t xml:space="preserve">Vrty příklepovými vrtáky D přes 28 do 32 mm do cihelného zdiva nebo prostého betonu</t>
  </si>
  <si>
    <t xml:space="preserve">423883942</t>
  </si>
  <si>
    <t xml:space="preserve">38</t>
  </si>
  <si>
    <t xml:space="preserve">977151119</t>
  </si>
  <si>
    <t xml:space="preserve">Jádrové vrty diamantovými korunkami do stavebních materiálů D přes 100 do 110 mm</t>
  </si>
  <si>
    <t xml:space="preserve">-1185211320</t>
  </si>
  <si>
    <t xml:space="preserve">39</t>
  </si>
  <si>
    <t xml:space="preserve">978013141</t>
  </si>
  <si>
    <t xml:space="preserve">Otlučení (osekání) vnitřní vápenné nebo vápenocementové omítky stěn v rozsahu přes 10 do 30 %</t>
  </si>
  <si>
    <t xml:space="preserve">2133285482</t>
  </si>
  <si>
    <t xml:space="preserve">14,682</t>
  </si>
  <si>
    <t xml:space="preserve">40</t>
  </si>
  <si>
    <t xml:space="preserve">978013191</t>
  </si>
  <si>
    <t xml:space="preserve">Otlučení (osekání) vnitřní vápenné nebo vápenocementové omítky stěn v rozsahu přes 50 do 100 %</t>
  </si>
  <si>
    <t xml:space="preserve">-296557491</t>
  </si>
  <si>
    <t xml:space="preserve">"1"(1,47+1,34)*2*2,4-0,6*2,0*3</t>
  </si>
  <si>
    <t xml:space="preserve">"2"(1,78+1,95)*2*2,4-0,6*2,0*3-0,6*1,66+(0,6+1,7*2)*0,3</t>
  </si>
  <si>
    <t xml:space="preserve">"3,4"(0,86+0,95+1,3*2)*2*2,4-0,6*2,0*2</t>
  </si>
  <si>
    <t xml:space="preserve">"5"(1,2+1,17)*2*2,4-0,6*2,0</t>
  </si>
  <si>
    <t xml:space="preserve">41</t>
  </si>
  <si>
    <t xml:space="preserve">978059541</t>
  </si>
  <si>
    <t xml:space="preserve">Odsekání a odebrání obkladů stěn z vnitřních obkládaček plochy přes 1 m2</t>
  </si>
  <si>
    <t xml:space="preserve">-441798105</t>
  </si>
  <si>
    <t xml:space="preserve">997</t>
  </si>
  <si>
    <t xml:space="preserve">Přesun sutě</t>
  </si>
  <si>
    <t xml:space="preserve">42</t>
  </si>
  <si>
    <t xml:space="preserve">997013213</t>
  </si>
  <si>
    <t xml:space="preserve">Vnitrostaveništní doprava suti a vybouraných hmot pro budovy v přes 9 do 12 m ručně</t>
  </si>
  <si>
    <t xml:space="preserve">506017291</t>
  </si>
  <si>
    <t xml:space="preserve">43</t>
  </si>
  <si>
    <t xml:space="preserve">997013501</t>
  </si>
  <si>
    <t xml:space="preserve">Odvoz suti a vybouraných hmot na skládku nebo meziskládku do 1 km se složením</t>
  </si>
  <si>
    <t xml:space="preserve">-272350122</t>
  </si>
  <si>
    <t xml:space="preserve">44</t>
  </si>
  <si>
    <t xml:space="preserve">997013509</t>
  </si>
  <si>
    <t xml:space="preserve">Příplatek k odvozu suti a vybouraných hmot na skládku ZKD 1 km přes 1 km</t>
  </si>
  <si>
    <t xml:space="preserve">1666814088</t>
  </si>
  <si>
    <t xml:space="preserve">9,053*24 'Přepočtené koeficientem množství</t>
  </si>
  <si>
    <t xml:space="preserve">45</t>
  </si>
  <si>
    <t xml:space="preserve">997013601</t>
  </si>
  <si>
    <t xml:space="preserve">Poplatek za uložení na skládce (skládkovné) stavebního odpadu </t>
  </si>
  <si>
    <t xml:space="preserve">-278302354</t>
  </si>
  <si>
    <t xml:space="preserve">998</t>
  </si>
  <si>
    <t xml:space="preserve">Přesun hmot</t>
  </si>
  <si>
    <t xml:space="preserve">46</t>
  </si>
  <si>
    <t xml:space="preserve">998018002</t>
  </si>
  <si>
    <t xml:space="preserve">Přesun hmot ruční pro budovy v přes 6 do 12 m</t>
  </si>
  <si>
    <t xml:space="preserve">-1185235733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</si>
  <si>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</si>
  <si>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</si>
  <si>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</si>
  <si>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</si>
  <si>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47</t>
  </si>
  <si>
    <t xml:space="preserve">721170975</t>
  </si>
  <si>
    <t xml:space="preserve">Potrubí z PVC krácení trub DN 125</t>
  </si>
  <si>
    <t xml:space="preserve">861589214</t>
  </si>
  <si>
    <t xml:space="preserve">48</t>
  </si>
  <si>
    <t xml:space="preserve">721171803</t>
  </si>
  <si>
    <t xml:space="preserve">Demontáž potrubí z PVC D do 75</t>
  </si>
  <si>
    <t xml:space="preserve">-180936815</t>
  </si>
  <si>
    <t xml:space="preserve">49</t>
  </si>
  <si>
    <t xml:space="preserve">721171808</t>
  </si>
  <si>
    <t xml:space="preserve">Demontáž potrubí z PVC D přes 75 do 114</t>
  </si>
  <si>
    <t xml:space="preserve">2019774953</t>
  </si>
  <si>
    <t xml:space="preserve">50</t>
  </si>
  <si>
    <t xml:space="preserve">721171906</t>
  </si>
  <si>
    <t xml:space="preserve">Potrubí z PP vsazení odbočky do hrdla DN 125</t>
  </si>
  <si>
    <t xml:space="preserve">-197538125</t>
  </si>
  <si>
    <t xml:space="preserve">51</t>
  </si>
  <si>
    <t xml:space="preserve">721171916</t>
  </si>
  <si>
    <t xml:space="preserve">Potrubí z PP propojení potrubí DN 125</t>
  </si>
  <si>
    <t xml:space="preserve">378003597</t>
  </si>
  <si>
    <t xml:space="preserve">52</t>
  </si>
  <si>
    <t xml:space="preserve">721174042</t>
  </si>
  <si>
    <t xml:space="preserve">Potrubí kanalizační z PP připojovací DN 40</t>
  </si>
  <si>
    <t xml:space="preserve">-198991553</t>
  </si>
  <si>
    <t xml:space="preserve">53</t>
  </si>
  <si>
    <t xml:space="preserve">721174043</t>
  </si>
  <si>
    <t xml:space="preserve">Potrubí kanalizační z PP připojovací DN 50</t>
  </si>
  <si>
    <t xml:space="preserve">-1298148252</t>
  </si>
  <si>
    <t xml:space="preserve">54</t>
  </si>
  <si>
    <t xml:space="preserve">721174045</t>
  </si>
  <si>
    <t xml:space="preserve">Potrubí kanalizační z PP připojovací DN 110</t>
  </si>
  <si>
    <t xml:space="preserve">1031196684</t>
  </si>
  <si>
    <t xml:space="preserve">55</t>
  </si>
  <si>
    <t xml:space="preserve">721194104</t>
  </si>
  <si>
    <t xml:space="preserve">Vyvedení a upevnění odpadních výpustek DN 40</t>
  </si>
  <si>
    <t xml:space="preserve">CS ÚRS 2022 01</t>
  </si>
  <si>
    <t xml:space="preserve">310321683</t>
  </si>
  <si>
    <t xml:space="preserve">"umyvadlo,pisoár"1+2</t>
  </si>
  <si>
    <t xml:space="preserve">56</t>
  </si>
  <si>
    <t xml:space="preserve">721194109</t>
  </si>
  <si>
    <t xml:space="preserve">Vyvedení a upevnění odpadních výpustek DN 110</t>
  </si>
  <si>
    <t xml:space="preserve">-1594998856</t>
  </si>
  <si>
    <t xml:space="preserve">57</t>
  </si>
  <si>
    <t xml:space="preserve">721212123</t>
  </si>
  <si>
    <t xml:space="preserve">Odtokový sprchový žlab délky 800 mm s krycím roštem a zápachovou uzávěrkou</t>
  </si>
  <si>
    <t xml:space="preserve">-1469963740</t>
  </si>
  <si>
    <t xml:space="preserve">58</t>
  </si>
  <si>
    <t xml:space="preserve">721290111</t>
  </si>
  <si>
    <t xml:space="preserve">Zkouška těsnosti potrubí kanalizace vodou DN do 125</t>
  </si>
  <si>
    <t xml:space="preserve">-1017461308</t>
  </si>
  <si>
    <t xml:space="preserve">59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</si>
  <si>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</si>
  <si>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</si>
  <si>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</si>
  <si>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39832541</t>
  </si>
  <si>
    <t xml:space="preserve">722</t>
  </si>
  <si>
    <t xml:space="preserve">Zdravotechnika - vnitřní vodovod</t>
  </si>
  <si>
    <t xml:space="preserve">60</t>
  </si>
  <si>
    <t xml:space="preserve">722130801</t>
  </si>
  <si>
    <t xml:space="preserve">Demontáž potrubí ocelové pozinkované závitové DN do 25</t>
  </si>
  <si>
    <t xml:space="preserve">-1264048558</t>
  </si>
  <si>
    <t xml:space="preserve">61</t>
  </si>
  <si>
    <t xml:space="preserve">722174022</t>
  </si>
  <si>
    <t xml:space="preserve">Potrubí vodovodní plastové PPR svar polyfúze PN 20 D 20x3,4 mm</t>
  </si>
  <si>
    <t xml:space="preserve">-466602463</t>
  </si>
  <si>
    <t xml:space="preserve">62</t>
  </si>
  <si>
    <t xml:space="preserve">722174023</t>
  </si>
  <si>
    <t xml:space="preserve">Potrubí vodovodní plastové PPR svar polyfúze PN 20 D 25x4,2 mm</t>
  </si>
  <si>
    <t xml:space="preserve">530409222</t>
  </si>
  <si>
    <t xml:space="preserve">63</t>
  </si>
  <si>
    <t xml:space="preserve">722181221</t>
  </si>
  <si>
    <t xml:space="preserve">Ochrana vodovodního potrubí přilepenými termoizolačními trubicemi z PE tl přes 6 do 9 mm DN do 22 mm</t>
  </si>
  <si>
    <t xml:space="preserve">-1007402324</t>
  </si>
  <si>
    <t xml:space="preserve">64</t>
  </si>
  <si>
    <t xml:space="preserve">722181222</t>
  </si>
  <si>
    <t xml:space="preserve">Ochrana vodovodního potrubí přilepenými termoizolačními trubicemi z PE tl přes 6 do 9 mm DN přes 22 do 45 mm</t>
  </si>
  <si>
    <t xml:space="preserve">1259872515</t>
  </si>
  <si>
    <t xml:space="preserve">65</t>
  </si>
  <si>
    <t xml:space="preserve">722181812</t>
  </si>
  <si>
    <t xml:space="preserve">Demontáž plstěných pásů z trub D do 50</t>
  </si>
  <si>
    <t xml:space="preserve">946055336</t>
  </si>
  <si>
    <t xml:space="preserve">66</t>
  </si>
  <si>
    <t xml:space="preserve">722190401</t>
  </si>
  <si>
    <t xml:space="preserve">Vyvedení a upevnění výpustku DN do 25</t>
  </si>
  <si>
    <t xml:space="preserve">-1903023465</t>
  </si>
  <si>
    <t xml:space="preserve">67</t>
  </si>
  <si>
    <t xml:space="preserve">722290226</t>
  </si>
  <si>
    <t xml:space="preserve">Zkouška těsnosti vodovodního potrubí závitového DN do 50</t>
  </si>
  <si>
    <t xml:space="preserve">1555314324</t>
  </si>
  <si>
    <t xml:space="preserve">68</t>
  </si>
  <si>
    <t xml:space="preserve">722290234</t>
  </si>
  <si>
    <t xml:space="preserve">Proplach a dezinfekce vodovodního potrubí DN do 80</t>
  </si>
  <si>
    <t xml:space="preserve">565896944</t>
  </si>
  <si>
    <t xml:space="preserve">69</t>
  </si>
  <si>
    <t xml:space="preserve">998722202</t>
  </si>
  <si>
    <t xml:space="preserve">Přesun hmot procentní pro vnitřní vodovod v objektech v přes 6 do 12 m</t>
  </si>
  <si>
    <t xml:space="preserve">1301268757</t>
  </si>
  <si>
    <t xml:space="preserve">725</t>
  </si>
  <si>
    <t xml:space="preserve">Zdravotechnika - zařizovací předměty</t>
  </si>
  <si>
    <t xml:space="preserve">70</t>
  </si>
  <si>
    <t xml:space="preserve">72511-01</t>
  </si>
  <si>
    <t xml:space="preserve">Klozet keramický závěsný vč.sedátka a integrované bidetové spršky a ovládání bidetu (JIKA pure)</t>
  </si>
  <si>
    <t xml:space="preserve">soubor</t>
  </si>
  <si>
    <t xml:space="preserve">437460097</t>
  </si>
  <si>
    <t xml:space="preserve">71</t>
  </si>
  <si>
    <t xml:space="preserve">725110814</t>
  </si>
  <si>
    <t xml:space="preserve">Demontáž klozetu Kombi</t>
  </si>
  <si>
    <t xml:space="preserve">1939142401</t>
  </si>
  <si>
    <t xml:space="preserve">72</t>
  </si>
  <si>
    <t xml:space="preserve">725210821</t>
  </si>
  <si>
    <t xml:space="preserve">Demontáž umyvadel bez výtokových armatur</t>
  </si>
  <si>
    <t xml:space="preserve">1488244469</t>
  </si>
  <si>
    <t xml:space="preserve">73</t>
  </si>
  <si>
    <t xml:space="preserve">7252116231</t>
  </si>
  <si>
    <t xml:space="preserve">Umyvadlo keramické asymetrické- JIKA CUBITO 750x450x165mm</t>
  </si>
  <si>
    <t xml:space="preserve">1930395357</t>
  </si>
  <si>
    <t xml:space="preserve">74</t>
  </si>
  <si>
    <t xml:space="preserve">725244813</t>
  </si>
  <si>
    <t xml:space="preserve">Zástěna sprchová skleněná pevná tl. 6 mm, dveře otvíravé dovnitř 600/2000mm</t>
  </si>
  <si>
    <t xml:space="preserve">76193724</t>
  </si>
  <si>
    <t xml:space="preserve">75</t>
  </si>
  <si>
    <t xml:space="preserve">725291652</t>
  </si>
  <si>
    <t xml:space="preserve">Montáž dávkovače tekutého mýdla</t>
  </si>
  <si>
    <t xml:space="preserve">-89430560</t>
  </si>
  <si>
    <t xml:space="preserve">76</t>
  </si>
  <si>
    <t xml:space="preserve">55431098</t>
  </si>
  <si>
    <t xml:space="preserve">dávkovač tekutého mýdla bílý 0,8L</t>
  </si>
  <si>
    <t xml:space="preserve">-1978851607</t>
  </si>
  <si>
    <t xml:space="preserve">77</t>
  </si>
  <si>
    <t xml:space="preserve">725291653</t>
  </si>
  <si>
    <t xml:space="preserve">Montáž zásobníku toaletních papírů</t>
  </si>
  <si>
    <t xml:space="preserve">-1021419741</t>
  </si>
  <si>
    <t xml:space="preserve">78</t>
  </si>
  <si>
    <t xml:space="preserve">55431090</t>
  </si>
  <si>
    <t xml:space="preserve">zásobník toaletních papírů nerez D 310mm (podobné jako původní)</t>
  </si>
  <si>
    <t xml:space="preserve">-148866057</t>
  </si>
  <si>
    <t xml:space="preserve">79</t>
  </si>
  <si>
    <t xml:space="preserve">725291654</t>
  </si>
  <si>
    <t xml:space="preserve">Montáž zásobníku papírových ručníků</t>
  </si>
  <si>
    <t xml:space="preserve">-1767482792</t>
  </si>
  <si>
    <t xml:space="preserve">80</t>
  </si>
  <si>
    <t xml:space="preserve">55431084</t>
  </si>
  <si>
    <t xml:space="preserve">zásobník papírových ručníků skládaných nerezové provedení</t>
  </si>
  <si>
    <t xml:space="preserve">-328263869</t>
  </si>
  <si>
    <t xml:space="preserve">81</t>
  </si>
  <si>
    <t xml:space="preserve">725291664</t>
  </si>
  <si>
    <t xml:space="preserve">Montáž štětky závěsné</t>
  </si>
  <si>
    <t xml:space="preserve">122777899</t>
  </si>
  <si>
    <t xml:space="preserve">82</t>
  </si>
  <si>
    <t xml:space="preserve">55779012</t>
  </si>
  <si>
    <t xml:space="preserve">štětka na WC závěsná nebo na podlahu kartáč nylon nerezové záchytné pouzdro lesk</t>
  </si>
  <si>
    <t xml:space="preserve">484052376</t>
  </si>
  <si>
    <t xml:space="preserve">83</t>
  </si>
  <si>
    <t xml:space="preserve">72529-pc1</t>
  </si>
  <si>
    <t xml:space="preserve">D+M odpadkový koš nerez 12l-závěsný</t>
  </si>
  <si>
    <t xml:space="preserve">-11979830</t>
  </si>
  <si>
    <t xml:space="preserve">2+1</t>
  </si>
  <si>
    <t xml:space="preserve">84</t>
  </si>
  <si>
    <t xml:space="preserve">72529-pc2</t>
  </si>
  <si>
    <t xml:space="preserve">D+M odpadkový koš nerez 20l-závěsný</t>
  </si>
  <si>
    <t xml:space="preserve">3969562</t>
  </si>
  <si>
    <t xml:space="preserve">85</t>
  </si>
  <si>
    <t xml:space="preserve">725820801</t>
  </si>
  <si>
    <t xml:space="preserve">Demontáž baterie nástěnné do G 3 / 4</t>
  </si>
  <si>
    <t xml:space="preserve">-1747841983</t>
  </si>
  <si>
    <t xml:space="preserve">86</t>
  </si>
  <si>
    <t xml:space="preserve">725820802</t>
  </si>
  <si>
    <t xml:space="preserve">Demontáž baterie stojánkové do jednoho otvoru</t>
  </si>
  <si>
    <t xml:space="preserve">295700079</t>
  </si>
  <si>
    <t xml:space="preserve">87</t>
  </si>
  <si>
    <t xml:space="preserve">725822611</t>
  </si>
  <si>
    <t xml:space="preserve">Baterie umyvadlová stojánková páková</t>
  </si>
  <si>
    <t xml:space="preserve">-337320761</t>
  </si>
  <si>
    <t xml:space="preserve">88</t>
  </si>
  <si>
    <t xml:space="preserve">725841312</t>
  </si>
  <si>
    <t xml:space="preserve">Baterie sprchová nástěnná páková</t>
  </si>
  <si>
    <t xml:space="preserve">895153608</t>
  </si>
  <si>
    <t xml:space="preserve">89</t>
  </si>
  <si>
    <t xml:space="preserve">7259-pc 1</t>
  </si>
  <si>
    <t xml:space="preserve">Demontáž koupelnových doplňků(toal.papíru,osoušeče rukou,mydlenky,kýblů,štětky,aj)</t>
  </si>
  <si>
    <t xml:space="preserve">1758636517</t>
  </si>
  <si>
    <t xml:space="preserve">"zásobník na papír"2</t>
  </si>
  <si>
    <t xml:space="preserve">"mýdlenka"1</t>
  </si>
  <si>
    <t xml:space="preserve">"osoušeč rukou"1</t>
  </si>
  <si>
    <t xml:space="preserve">"zrcadlo"1</t>
  </si>
  <si>
    <t xml:space="preserve">90</t>
  </si>
  <si>
    <t xml:space="preserve">998725202</t>
  </si>
  <si>
    <t xml:space="preserve">Přesun hmot procentní pro zařizovací předměty v objektech v přes 6 do 12 m</t>
  </si>
  <si>
    <t xml:space="preserve">2120618605</t>
  </si>
  <si>
    <t xml:space="preserve">726</t>
  </si>
  <si>
    <t xml:space="preserve">Zdravotechnika - předstěnové instalace</t>
  </si>
  <si>
    <t xml:space="preserve">91</t>
  </si>
  <si>
    <t xml:space="preserve">726111031R</t>
  </si>
  <si>
    <t xml:space="preserve">D+M předstěnový modul pro závěsný klozet s ovládáním (JIKA)</t>
  </si>
  <si>
    <t xml:space="preserve">-839429008</t>
  </si>
  <si>
    <t xml:space="preserve">92</t>
  </si>
  <si>
    <t xml:space="preserve">998726212</t>
  </si>
  <si>
    <t xml:space="preserve">Přesun hmot procentní pro instalační prefabrikáty v objektech v přes 6 do 12 m</t>
  </si>
  <si>
    <t xml:space="preserve">713403006</t>
  </si>
  <si>
    <t xml:space="preserve">734</t>
  </si>
  <si>
    <t xml:space="preserve">Ústřední vytápění - armatury</t>
  </si>
  <si>
    <t xml:space="preserve">93</t>
  </si>
  <si>
    <t xml:space="preserve">734200811</t>
  </si>
  <si>
    <t xml:space="preserve">Demontáž armatury závitové s jedním závitem přes G 1/2 do G 1/2</t>
  </si>
  <si>
    <t xml:space="preserve">1763502139</t>
  </si>
  <si>
    <t xml:space="preserve">94</t>
  </si>
  <si>
    <t xml:space="preserve">734200821</t>
  </si>
  <si>
    <t xml:space="preserve">Demontáž armatury závitové se dvěma závity přes G 1/2 do G 1/2</t>
  </si>
  <si>
    <t xml:space="preserve">1138996496</t>
  </si>
  <si>
    <t xml:space="preserve">95</t>
  </si>
  <si>
    <t xml:space="preserve">734221545</t>
  </si>
  <si>
    <t xml:space="preserve">Ventil závitový termostatický přímý jednoregulační G 1/2 PN 16 do 110°C bez hlavice ovládání</t>
  </si>
  <si>
    <t xml:space="preserve">-1721293935</t>
  </si>
  <si>
    <t xml:space="preserve">96</t>
  </si>
  <si>
    <t xml:space="preserve">734222802</t>
  </si>
  <si>
    <t xml:space="preserve">Ventil závitový termostatický rohový G 1/2 PN 16 do 110°C s ruční hlavou chromovaný</t>
  </si>
  <si>
    <t xml:space="preserve">-216053655</t>
  </si>
  <si>
    <t xml:space="preserve">97</t>
  </si>
  <si>
    <t xml:space="preserve">734261417</t>
  </si>
  <si>
    <t xml:space="preserve">Šroubení regulační radiátorové rohové G 1/2 s vypouštěním</t>
  </si>
  <si>
    <t xml:space="preserve">291228123</t>
  </si>
  <si>
    <t xml:space="preserve">98</t>
  </si>
  <si>
    <t xml:space="preserve">998734202</t>
  </si>
  <si>
    <t xml:space="preserve">Přesun hmot procentní pro armatury v objektech v přes 6 do 12 m</t>
  </si>
  <si>
    <t xml:space="preserve">285496489</t>
  </si>
  <si>
    <t xml:space="preserve">735</t>
  </si>
  <si>
    <t xml:space="preserve">Ústřední vytápění - otopná tělesa</t>
  </si>
  <si>
    <t xml:space="preserve">99</t>
  </si>
  <si>
    <t xml:space="preserve">735151821</t>
  </si>
  <si>
    <t xml:space="preserve">Demontáž otopného tělesa panelového dvouřadého dl do 1500 mm</t>
  </si>
  <si>
    <t xml:space="preserve">-444533784</t>
  </si>
  <si>
    <t xml:space="preserve">100</t>
  </si>
  <si>
    <t xml:space="preserve">735159220</t>
  </si>
  <si>
    <t xml:space="preserve">Zpětná montáž otopných těles panelových dvouřadých dl přes 1140 do 1500 mm</t>
  </si>
  <si>
    <t xml:space="preserve">-398218071</t>
  </si>
  <si>
    <t xml:space="preserve">101</t>
  </si>
  <si>
    <t xml:space="preserve">735191903</t>
  </si>
  <si>
    <t xml:space="preserve">Vyčištění otopných těles ocelových nebo hliníkových proplachem vodou</t>
  </si>
  <si>
    <t xml:space="preserve">91007486</t>
  </si>
  <si>
    <t xml:space="preserve">102</t>
  </si>
  <si>
    <t xml:space="preserve">735191905</t>
  </si>
  <si>
    <t xml:space="preserve">Odvzdušnění otopných těles</t>
  </si>
  <si>
    <t xml:space="preserve">864293109</t>
  </si>
  <si>
    <t xml:space="preserve">103</t>
  </si>
  <si>
    <t xml:space="preserve">735191910</t>
  </si>
  <si>
    <t xml:space="preserve">Napuštění vody do otopných těles</t>
  </si>
  <si>
    <t xml:space="preserve">877268881</t>
  </si>
  <si>
    <t xml:space="preserve">104</t>
  </si>
  <si>
    <t xml:space="preserve">735494811</t>
  </si>
  <si>
    <t xml:space="preserve">Vypuštění vody z otopných těles</t>
  </si>
  <si>
    <t xml:space="preserve">-644378268</t>
  </si>
  <si>
    <t xml:space="preserve">105</t>
  </si>
  <si>
    <t xml:space="preserve">998735202</t>
  </si>
  <si>
    <t xml:space="preserve">Přesun hmot procentní pro otopná tělesa v objektech v přes 6 do 12 m</t>
  </si>
  <si>
    <t xml:space="preserve">-1673006564</t>
  </si>
  <si>
    <t xml:space="preserve">741</t>
  </si>
  <si>
    <t xml:space="preserve">Elektroinstalace - silnoproud</t>
  </si>
  <si>
    <t xml:space="preserve">106</t>
  </si>
  <si>
    <t xml:space="preserve">741110041</t>
  </si>
  <si>
    <t xml:space="preserve">Montáž trubka plastová ohebná D přes 11 do 23 mm uložená pevně</t>
  </si>
  <si>
    <t xml:space="preserve">-1191463459</t>
  </si>
  <si>
    <t xml:space="preserve">107</t>
  </si>
  <si>
    <t xml:space="preserve">34571063</t>
  </si>
  <si>
    <t xml:space="preserve">trubka elektroinstalační ohebná z PVC (ČSN) 2323</t>
  </si>
  <si>
    <t xml:space="preserve">-1494105696</t>
  </si>
  <si>
    <t xml:space="preserve">10*1,05 'Přepočtené koeficientem množství</t>
  </si>
  <si>
    <t xml:space="preserve">108</t>
  </si>
  <si>
    <t xml:space="preserve">741112001</t>
  </si>
  <si>
    <t xml:space="preserve">Montáž krabice zapuštěná plastová kruhová</t>
  </si>
  <si>
    <t xml:space="preserve">1908246803</t>
  </si>
  <si>
    <t xml:space="preserve">109</t>
  </si>
  <si>
    <t xml:space="preserve">34571455</t>
  </si>
  <si>
    <t xml:space="preserve">krabice přístrojová instalační 500 V,71 x 71 x 42 mm</t>
  </si>
  <si>
    <t xml:space="preserve">-1838951451</t>
  </si>
  <si>
    <t xml:space="preserve">110</t>
  </si>
  <si>
    <t xml:space="preserve">345714551</t>
  </si>
  <si>
    <t xml:space="preserve">krabice přístrojová odbočná  s víčkem z PH 107 x 107 mm,hl.50mm</t>
  </si>
  <si>
    <t xml:space="preserve">-1256189274</t>
  </si>
  <si>
    <t xml:space="preserve">111</t>
  </si>
  <si>
    <t xml:space="preserve">345714552</t>
  </si>
  <si>
    <t xml:space="preserve">rozvodka krabicová z PH s víčkem a svorkovnicí krabicovou šroubovací s vodiči 20x4mm2 D 103mmx50mm</t>
  </si>
  <si>
    <t xml:space="preserve">-228099455</t>
  </si>
  <si>
    <t xml:space="preserve">112</t>
  </si>
  <si>
    <t xml:space="preserve">741120301</t>
  </si>
  <si>
    <t xml:space="preserve">Montáž vodič Cu izolovaný plný a laněný s PVC pláštěm žíla 0,55-16 mm2 pevně (např. CY, CHAH-V)</t>
  </si>
  <si>
    <t xml:space="preserve">630502155</t>
  </si>
  <si>
    <t xml:space="preserve">113</t>
  </si>
  <si>
    <t xml:space="preserve">3414102</t>
  </si>
  <si>
    <t xml:space="preserve">vodič izolovaný sCu jádrem 2,5mm2</t>
  </si>
  <si>
    <t xml:space="preserve">829189808</t>
  </si>
  <si>
    <t xml:space="preserve">20*1,15 'Přepočtené koeficientem množství</t>
  </si>
  <si>
    <t xml:space="preserve">114</t>
  </si>
  <si>
    <t xml:space="preserve">741122611</t>
  </si>
  <si>
    <t xml:space="preserve">Montáž kabel Cu plný kulatý žíla 3x1,5 až 6 mm2 uložený pevně (např. CYKY)</t>
  </si>
  <si>
    <t xml:space="preserve">1276049892</t>
  </si>
  <si>
    <t xml:space="preserve">115</t>
  </si>
  <si>
    <t xml:space="preserve">34111030</t>
  </si>
  <si>
    <t xml:space="preserve">kabel silový s Cu jádrem 1kV 3x1,5mm2</t>
  </si>
  <si>
    <t xml:space="preserve">-807539678</t>
  </si>
  <si>
    <t xml:space="preserve">86,9565217391304*1,15 'Přepočtené koeficientem množství</t>
  </si>
  <si>
    <t xml:space="preserve">116</t>
  </si>
  <si>
    <t xml:space="preserve">341110301</t>
  </si>
  <si>
    <t xml:space="preserve">kabel silový s Cu jádrem 1kV 3x2,5mm2</t>
  </si>
  <si>
    <t xml:space="preserve">-1994840654</t>
  </si>
  <si>
    <t xml:space="preserve">117</t>
  </si>
  <si>
    <t xml:space="preserve">741130011</t>
  </si>
  <si>
    <t xml:space="preserve">Ukončení vodič izolovaný do 2,5 mm2 v rozváděči nebo na přístroji</t>
  </si>
  <si>
    <t xml:space="preserve">-1071726841</t>
  </si>
  <si>
    <t xml:space="preserve">118</t>
  </si>
  <si>
    <t xml:space="preserve">741310001</t>
  </si>
  <si>
    <t xml:space="preserve">Montáž vypínač nástěnný 1-jednopólový prostředí normální </t>
  </si>
  <si>
    <t xml:space="preserve">2053448415</t>
  </si>
  <si>
    <t xml:space="preserve">119</t>
  </si>
  <si>
    <t xml:space="preserve">ABB.355301929B</t>
  </si>
  <si>
    <t xml:space="preserve">Spínač jednopólový 10A bílý</t>
  </si>
  <si>
    <t xml:space="preserve">559942494</t>
  </si>
  <si>
    <t xml:space="preserve">120</t>
  </si>
  <si>
    <t xml:space="preserve">741313001</t>
  </si>
  <si>
    <t xml:space="preserve">Montáž zásuvka (polo)zapuštěná bezšroubové připojení 2P+PE se zapojením vodičů</t>
  </si>
  <si>
    <t xml:space="preserve">949221584</t>
  </si>
  <si>
    <t xml:space="preserve">121</t>
  </si>
  <si>
    <t xml:space="preserve">ABB.5519AA02357B</t>
  </si>
  <si>
    <t xml:space="preserve">Zásuvka jednonásobná 16A bílýi</t>
  </si>
  <si>
    <t xml:space="preserve">-2050947561</t>
  </si>
  <si>
    <t xml:space="preserve">122</t>
  </si>
  <si>
    <t xml:space="preserve">741321033</t>
  </si>
  <si>
    <t xml:space="preserve">Montáž proudových chráničů čtyřpólových nn do 25 A ve skříni </t>
  </si>
  <si>
    <t xml:space="preserve">1913502956</t>
  </si>
  <si>
    <t xml:space="preserve">123</t>
  </si>
  <si>
    <t xml:space="preserve">35889206</t>
  </si>
  <si>
    <t xml:space="preserve">chránič proudový 4pólový 25A pracovního proudu 0,03A</t>
  </si>
  <si>
    <t xml:space="preserve">210210052</t>
  </si>
  <si>
    <t xml:space="preserve">124</t>
  </si>
  <si>
    <t xml:space="preserve">741810001</t>
  </si>
  <si>
    <t xml:space="preserve">Celková prohlídka elektrického rozvodu a zařízení do 100 000,- Kč</t>
  </si>
  <si>
    <t xml:space="preserve">-1867479976</t>
  </si>
  <si>
    <t xml:space="preserve">125</t>
  </si>
  <si>
    <t xml:space="preserve">741811011</t>
  </si>
  <si>
    <t xml:space="preserve">Kontrola rozvaděč nn silový hmotnosti do 200 kg</t>
  </si>
  <si>
    <t xml:space="preserve">1797572618</t>
  </si>
  <si>
    <t xml:space="preserve">126</t>
  </si>
  <si>
    <t xml:space="preserve">7418-pc 1</t>
  </si>
  <si>
    <t xml:space="preserve">D+M svítidlo vestavěné LED 13W/3000K,těleso ALbezrám.konstr.difuzor barva černá,optika vyzařování 55,IP 54+rámeček+proud.nap.230V+rec.poplatek</t>
  </si>
  <si>
    <t xml:space="preserve">-1733314979</t>
  </si>
  <si>
    <t xml:space="preserve">127</t>
  </si>
  <si>
    <t xml:space="preserve">7418-pc 2</t>
  </si>
  <si>
    <t xml:space="preserve">Drobný pomocný instalační materiál (objímky, svorky, sádra, aj.)</t>
  </si>
  <si>
    <t xml:space="preserve">-1969582352</t>
  </si>
  <si>
    <t xml:space="preserve">128</t>
  </si>
  <si>
    <t xml:space="preserve">7418-pc 3</t>
  </si>
  <si>
    <t xml:space="preserve">Úprava stávajícího rozvaděče</t>
  </si>
  <si>
    <t xml:space="preserve">1967908542</t>
  </si>
  <si>
    <t xml:space="preserve">129</t>
  </si>
  <si>
    <t xml:space="preserve">998741202</t>
  </si>
  <si>
    <t xml:space="preserve">Přesun hmot procentní pro silnoproud v objektech v přes 6 do 12 m</t>
  </si>
  <si>
    <t xml:space="preserve">-270407871</t>
  </si>
  <si>
    <t xml:space="preserve">751</t>
  </si>
  <si>
    <t xml:space="preserve">Vzduchotechnika</t>
  </si>
  <si>
    <t xml:space="preserve">130</t>
  </si>
  <si>
    <t xml:space="preserve">751111011</t>
  </si>
  <si>
    <t xml:space="preserve">Montáž ventilátoru axiálního nízkotlakého nástěnného základního D do 100 mm</t>
  </si>
  <si>
    <t xml:space="preserve">1270167928</t>
  </si>
  <si>
    <t xml:space="preserve">131</t>
  </si>
  <si>
    <t xml:space="preserve">4291-pc 1</t>
  </si>
  <si>
    <t xml:space="preserve">ventilátor axiální stěnový s nastavitelným doběhem D 100mm 25W IP44</t>
  </si>
  <si>
    <t xml:space="preserve">-197274087</t>
  </si>
  <si>
    <t xml:space="preserve">132</t>
  </si>
  <si>
    <t xml:space="preserve">751510041</t>
  </si>
  <si>
    <t xml:space="preserve">Vzduchotechnické potrubí z pozinkovaného plechu kruhové spirálně vinutá trouba bez příruby D do 100 mm</t>
  </si>
  <si>
    <t xml:space="preserve">674942768</t>
  </si>
  <si>
    <t xml:space="preserve">133</t>
  </si>
  <si>
    <t xml:space="preserve">751514761</t>
  </si>
  <si>
    <t xml:space="preserve">Montáž protidešťové stříšky nebo výfukové hlavice do plechového potrubí kruhové s přírubou D do 100 mm</t>
  </si>
  <si>
    <t xml:space="preserve">552612007</t>
  </si>
  <si>
    <t xml:space="preserve">134</t>
  </si>
  <si>
    <t xml:space="preserve">4297-pc 1</t>
  </si>
  <si>
    <t xml:space="preserve">žaluzie protidešťové plast kruhová na potrubí D100 se síťkou proti hmyzu</t>
  </si>
  <si>
    <t xml:space="preserve">1737625336</t>
  </si>
  <si>
    <t xml:space="preserve">135</t>
  </si>
  <si>
    <t xml:space="preserve">998751201</t>
  </si>
  <si>
    <t xml:space="preserve">Přesun hmot procentní pro vzduchotechniku v objektech výšky do 12 m</t>
  </si>
  <si>
    <t xml:space="preserve">-1511276032</t>
  </si>
  <si>
    <t xml:space="preserve">763</t>
  </si>
  <si>
    <t xml:space="preserve">Konstrukce suché výstavby</t>
  </si>
  <si>
    <t xml:space="preserve">136</t>
  </si>
  <si>
    <t xml:space="preserve">763131451</t>
  </si>
  <si>
    <t xml:space="preserve">SDK podhled deska 1xH2 12,5 bez izolace dvouvrstvá spodní kce profil CD+UD</t>
  </si>
  <si>
    <t xml:space="preserve">-1351722051</t>
  </si>
  <si>
    <t xml:space="preserve">137</t>
  </si>
  <si>
    <t xml:space="preserve">763131714</t>
  </si>
  <si>
    <t xml:space="preserve">SDK podhled základní penetrační nátěr</t>
  </si>
  <si>
    <t xml:space="preserve">2044247750</t>
  </si>
  <si>
    <t xml:space="preserve">138</t>
  </si>
  <si>
    <t xml:space="preserve">763131751</t>
  </si>
  <si>
    <t xml:space="preserve">Montáž parotěsné zábrany do SDK podhledu</t>
  </si>
  <si>
    <t xml:space="preserve">-1509093107</t>
  </si>
  <si>
    <t xml:space="preserve">139</t>
  </si>
  <si>
    <t xml:space="preserve">28329334</t>
  </si>
  <si>
    <t xml:space="preserve">fólie PE vyztužená Al vrstvou pro parotěsnou vrstvu 105g/m2</t>
  </si>
  <si>
    <t xml:space="preserve">-1711886571</t>
  </si>
  <si>
    <t xml:space="preserve">9,47*1,15 'Přepočtené koeficientem množství</t>
  </si>
  <si>
    <t xml:space="preserve">140</t>
  </si>
  <si>
    <t xml:space="preserve">763131761</t>
  </si>
  <si>
    <t xml:space="preserve">Příplatek k SDK podhledu za plochu do 3 m2 jednotlivě</t>
  </si>
  <si>
    <t xml:space="preserve">1012389465</t>
  </si>
  <si>
    <t xml:space="preserve">141</t>
  </si>
  <si>
    <t xml:space="preserve">763131821</t>
  </si>
  <si>
    <t xml:space="preserve">Demontáž SDK podhledu s dvouvrstvou nosnou kcí z ocelových profilů opláštění jednoduché</t>
  </si>
  <si>
    <t xml:space="preserve">716491799</t>
  </si>
  <si>
    <t xml:space="preserve">142</t>
  </si>
  <si>
    <t xml:space="preserve">998763201</t>
  </si>
  <si>
    <t xml:space="preserve">Přesun hmot procentní pro dřevostavby v objektech v přes 6 do 12 m</t>
  </si>
  <si>
    <t xml:space="preserve">-1607412536</t>
  </si>
  <si>
    <t xml:space="preserve">766</t>
  </si>
  <si>
    <t xml:space="preserve">Konstrukce truhlářské</t>
  </si>
  <si>
    <t xml:space="preserve">143</t>
  </si>
  <si>
    <t xml:space="preserve">766660001</t>
  </si>
  <si>
    <t xml:space="preserve">Montáž dveřních křídel otvíravých jednokřídlových š do 0,8 m do ocelové zárubně</t>
  </si>
  <si>
    <t xml:space="preserve">637275790</t>
  </si>
  <si>
    <t xml:space="preserve">144</t>
  </si>
  <si>
    <t xml:space="preserve">MSN-PC 1</t>
  </si>
  <si>
    <t xml:space="preserve">dveře interiérové jednokřídlé, hladké , 60x197 včetně kování,klik a zámku</t>
  </si>
  <si>
    <t xml:space="preserve">1018757416</t>
  </si>
  <si>
    <t xml:space="preserve">145</t>
  </si>
  <si>
    <t xml:space="preserve">MSN-PC 2</t>
  </si>
  <si>
    <t xml:space="preserve">D+m označení na dveře-WC ženy/sprcha</t>
  </si>
  <si>
    <t xml:space="preserve">798821242</t>
  </si>
  <si>
    <t xml:space="preserve">146</t>
  </si>
  <si>
    <t xml:space="preserve">MSN-PC 4</t>
  </si>
  <si>
    <t xml:space="preserve">dveře interiérové jednokřídlé, hladké , 60x197 včetně kování,klik a WC zámku</t>
  </si>
  <si>
    <t xml:space="preserve">-2104850407</t>
  </si>
  <si>
    <t xml:space="preserve">147</t>
  </si>
  <si>
    <t xml:space="preserve">MSN-PC 3</t>
  </si>
  <si>
    <t xml:space="preserve">D+m věšáček s háčky-sprcha</t>
  </si>
  <si>
    <t xml:space="preserve">1374964863</t>
  </si>
  <si>
    <t xml:space="preserve">148</t>
  </si>
  <si>
    <t xml:space="preserve">766695212</t>
  </si>
  <si>
    <t xml:space="preserve">Montáž truhlářských prahů dveří jednokřídlových š do 10 cm</t>
  </si>
  <si>
    <t xml:space="preserve">-2125567185</t>
  </si>
  <si>
    <t xml:space="preserve">149</t>
  </si>
  <si>
    <t xml:space="preserve">61187116</t>
  </si>
  <si>
    <t xml:space="preserve">práh dveřní dřevěný dubový tl 20mm dl 620mm š 100mm včetně nátěru</t>
  </si>
  <si>
    <t xml:space="preserve">-910647312</t>
  </si>
  <si>
    <t xml:space="preserve">150</t>
  </si>
  <si>
    <t xml:space="preserve">998766202</t>
  </si>
  <si>
    <t xml:space="preserve">Přesun hmot procentní pro kce truhlářské v objektech v přes 6 do 12 m</t>
  </si>
  <si>
    <t xml:space="preserve">1606266194</t>
  </si>
  <si>
    <t xml:space="preserve">771</t>
  </si>
  <si>
    <t xml:space="preserve">Podlahy z dlaždic</t>
  </si>
  <si>
    <t xml:space="preserve">151</t>
  </si>
  <si>
    <t xml:space="preserve">771121011</t>
  </si>
  <si>
    <t xml:space="preserve">Nátěr penetrační na podlahu</t>
  </si>
  <si>
    <t xml:space="preserve">875728675</t>
  </si>
  <si>
    <t xml:space="preserve">152</t>
  </si>
  <si>
    <t xml:space="preserve">771151012</t>
  </si>
  <si>
    <t xml:space="preserve">Samonivelační stěrka podlah pevnosti 20 MPa tl přes 3 do 5 mm</t>
  </si>
  <si>
    <t xml:space="preserve">2044329902</t>
  </si>
  <si>
    <t xml:space="preserve">153</t>
  </si>
  <si>
    <t xml:space="preserve">771574153</t>
  </si>
  <si>
    <t xml:space="preserve">Montáž podlah keramických velkoformátových hladkých lepených flexibilním lepidlem přes 2 do 4 ks/m2</t>
  </si>
  <si>
    <t xml:space="preserve">-1580415714</t>
  </si>
  <si>
    <t xml:space="preserve">154</t>
  </si>
  <si>
    <t xml:space="preserve">59761008</t>
  </si>
  <si>
    <t xml:space="preserve">dlažba velkoformátová keramická slinutá hladká do interiéru i exteriéru přes 2 do 4ks/m2</t>
  </si>
  <si>
    <t xml:space="preserve">-1563866554</t>
  </si>
  <si>
    <t xml:space="preserve">9,22*1,2 'Přepočtené koeficientem množství</t>
  </si>
  <si>
    <t xml:space="preserve">155</t>
  </si>
  <si>
    <t xml:space="preserve">771577111</t>
  </si>
  <si>
    <t xml:space="preserve">Příplatek k montáži podlah keramických lepených flexibilním lepidlem za plochu do 5 m2</t>
  </si>
  <si>
    <t xml:space="preserve">962206179</t>
  </si>
  <si>
    <t xml:space="preserve">156</t>
  </si>
  <si>
    <t xml:space="preserve">771577114</t>
  </si>
  <si>
    <t xml:space="preserve">Příplatek k montáži podlah keramických lepených flexibilním lepidlem za spárování tmelem dvousložkovým</t>
  </si>
  <si>
    <t xml:space="preserve">1540303482</t>
  </si>
  <si>
    <t xml:space="preserve">157</t>
  </si>
  <si>
    <t xml:space="preserve">771591112</t>
  </si>
  <si>
    <t xml:space="preserve">Izolace pod dlažbu nátěrem nebo stěrkou ve dvou vrstvách</t>
  </si>
  <si>
    <t xml:space="preserve">-1701040931</t>
  </si>
  <si>
    <t xml:space="preserve">1,3*1,45+1,9*2,05-0,35*0,6+1,4*0,96+1,4*1,05+1,6*1,3</t>
  </si>
  <si>
    <t xml:space="preserve">158</t>
  </si>
  <si>
    <t xml:space="preserve">771591115R</t>
  </si>
  <si>
    <t xml:space="preserve">Spára podlaha-stěna silikonem</t>
  </si>
  <si>
    <t xml:space="preserve">-918247070</t>
  </si>
  <si>
    <t xml:space="preserve">(1,2+1,35+1,8+1,95+1,3*2+0,86+0,95+1,5+1,2)*2</t>
  </si>
  <si>
    <t xml:space="preserve">159</t>
  </si>
  <si>
    <t xml:space="preserve">998771202</t>
  </si>
  <si>
    <t xml:space="preserve">Přesun hmot procentní pro podlahy z dlaždic v objektech v přes 6 do 12 m</t>
  </si>
  <si>
    <t xml:space="preserve">1349989208</t>
  </si>
  <si>
    <t xml:space="preserve">781</t>
  </si>
  <si>
    <t xml:space="preserve">Dokončovací práce - obklady</t>
  </si>
  <si>
    <t xml:space="preserve">160</t>
  </si>
  <si>
    <t xml:space="preserve">781121011</t>
  </si>
  <si>
    <t xml:space="preserve">Nátěr penetrační na stěnu</t>
  </si>
  <si>
    <t xml:space="preserve">-1288705064</t>
  </si>
  <si>
    <t xml:space="preserve">"1"(1,35+1,2)*2*2,7-0,8*2,10-0,6*2,0</t>
  </si>
  <si>
    <t xml:space="preserve">"2"(1,8+1,95)*2*2,7-0,6*2,0*2-0,8*2,1-0,6*1,66+1,66*0,3*2</t>
  </si>
  <si>
    <t xml:space="preserve">"3,4"(0,86+0,95+1,3*2)*2*2,6-0,6*2,0*2</t>
  </si>
  <si>
    <t xml:space="preserve">"5"(1,47+1,2)*2*2,6-0,6*2,0</t>
  </si>
  <si>
    <t xml:space="preserve">161</t>
  </si>
  <si>
    <t xml:space="preserve">781131112</t>
  </si>
  <si>
    <t xml:space="preserve">Izolace pod obklad nátěrem nebo stěrkou ve dvou vrstvách</t>
  </si>
  <si>
    <t xml:space="preserve">1993553737</t>
  </si>
  <si>
    <t xml:space="preserve">(0,9+1,17+0,85)*2,0</t>
  </si>
  <si>
    <t xml:space="preserve">162</t>
  </si>
  <si>
    <t xml:space="preserve">781474153</t>
  </si>
  <si>
    <t xml:space="preserve">Montáž obkladů vnitřních keramických velkoformátových hladkých přes 2 do 4 ks/m2 lepených flexibilním lepidlem</t>
  </si>
  <si>
    <t xml:space="preserve">-156889862</t>
  </si>
  <si>
    <t xml:space="preserve">163</t>
  </si>
  <si>
    <t xml:space="preserve">59761002</t>
  </si>
  <si>
    <t xml:space="preserve">obklad velkoformátový keramický hladký přes 2 do 4ks/m2</t>
  </si>
  <si>
    <t xml:space="preserve">1713684844</t>
  </si>
  <si>
    <t xml:space="preserve">60,276*1,15 'Přepočtené koeficientem množství</t>
  </si>
  <si>
    <t xml:space="preserve">164</t>
  </si>
  <si>
    <t xml:space="preserve">781477111</t>
  </si>
  <si>
    <t xml:space="preserve">Příplatek k montáži obkladů vnitřních keramických hladkých za plochu do 10 m2</t>
  </si>
  <si>
    <t xml:space="preserve">900647365</t>
  </si>
  <si>
    <t xml:space="preserve">165</t>
  </si>
  <si>
    <t xml:space="preserve">781477114</t>
  </si>
  <si>
    <t xml:space="preserve">Příplatek k montáži obkladů vnitřních keramických hladkých za spárování tmelem dvousložkovým</t>
  </si>
  <si>
    <t xml:space="preserve">142863682</t>
  </si>
  <si>
    <t xml:space="preserve">166</t>
  </si>
  <si>
    <t xml:space="preserve">781491012</t>
  </si>
  <si>
    <t xml:space="preserve">Montáž zrcadel plochy přes 1 m2 lepených silikonovým tmelem na podkladní omítku</t>
  </si>
  <si>
    <t xml:space="preserve">-284005237</t>
  </si>
  <si>
    <t xml:space="preserve">"WC ženy, předpokládaný rozměr"1,35*1,0</t>
  </si>
  <si>
    <t xml:space="preserve">"sprcha"0,7*1,0</t>
  </si>
  <si>
    <t xml:space="preserve">167</t>
  </si>
  <si>
    <t xml:space="preserve">63465124</t>
  </si>
  <si>
    <t xml:space="preserve">zrcadlo nemontované čiré tl 4mm max rozměr 3210x2250mm</t>
  </si>
  <si>
    <t xml:space="preserve">316131151</t>
  </si>
  <si>
    <t xml:space="preserve">2,05</t>
  </si>
  <si>
    <t xml:space="preserve">2,05*1,1 'Přepočtené koeficientem množství</t>
  </si>
  <si>
    <t xml:space="preserve">168</t>
  </si>
  <si>
    <t xml:space="preserve">781495115</t>
  </si>
  <si>
    <t xml:space="preserve">Spárování vnitřních obkladů silikonem</t>
  </si>
  <si>
    <t xml:space="preserve">-866872517</t>
  </si>
  <si>
    <t xml:space="preserve">8*2,0+4*0,6</t>
  </si>
  <si>
    <t xml:space="preserve">169</t>
  </si>
  <si>
    <t xml:space="preserve">7815-pc01</t>
  </si>
  <si>
    <t xml:space="preserve">Fazetování zrcadel</t>
  </si>
  <si>
    <t xml:space="preserve">2030775670</t>
  </si>
  <si>
    <t xml:space="preserve">1,35*2+0,7*2+1,0*4</t>
  </si>
  <si>
    <t xml:space="preserve">170</t>
  </si>
  <si>
    <t xml:space="preserve">781674113R</t>
  </si>
  <si>
    <t xml:space="preserve">Montáž a dodávka obkladů parapetů šířky do 300 mm z dlaždic keramických lepených flexibilním lepidlem</t>
  </si>
  <si>
    <t xml:space="preserve">152605259</t>
  </si>
  <si>
    <t xml:space="preserve">171</t>
  </si>
  <si>
    <t xml:space="preserve">998781202</t>
  </si>
  <si>
    <t xml:space="preserve">Přesun hmot procentní pro obklady keramické v objektech v přes 6 do 12 m</t>
  </si>
  <si>
    <t xml:space="preserve">-105962754</t>
  </si>
  <si>
    <t xml:space="preserve">783</t>
  </si>
  <si>
    <t xml:space="preserve">Dokončovací práce - nátěry</t>
  </si>
  <si>
    <t xml:space="preserve">172</t>
  </si>
  <si>
    <t xml:space="preserve">783314201</t>
  </si>
  <si>
    <t xml:space="preserve">Základní antikorozní jednonásobný syntetický standardní nátěr zámečnických konstrukcí</t>
  </si>
  <si>
    <t xml:space="preserve">-566769498</t>
  </si>
  <si>
    <t xml:space="preserve">4,6*0,25*4</t>
  </si>
  <si>
    <t xml:space="preserve">173</t>
  </si>
  <si>
    <t xml:space="preserve">783315101</t>
  </si>
  <si>
    <t xml:space="preserve">Mezinátěr jednonásobný syntetický standardní zámečnických konstrukcí</t>
  </si>
  <si>
    <t xml:space="preserve">-1928678993</t>
  </si>
  <si>
    <t xml:space="preserve">174</t>
  </si>
  <si>
    <t xml:space="preserve">783317101</t>
  </si>
  <si>
    <t xml:space="preserve">Krycí jednonásobný syntetický standardní nátěr zámečnických konstrukcí</t>
  </si>
  <si>
    <t xml:space="preserve">933162909</t>
  </si>
  <si>
    <t xml:space="preserve">175</t>
  </si>
  <si>
    <t xml:space="preserve">783-PC 1</t>
  </si>
  <si>
    <t xml:space="preserve">Oprava radiátorů a nový nátěr radiátorů a trub</t>
  </si>
  <si>
    <t xml:space="preserve">-2028640829</t>
  </si>
  <si>
    <t xml:space="preserve">784</t>
  </si>
  <si>
    <t xml:space="preserve">Dokončovací práce - malby a tapety</t>
  </si>
  <si>
    <t xml:space="preserve">176</t>
  </si>
  <si>
    <t xml:space="preserve">784221101</t>
  </si>
  <si>
    <t xml:space="preserve">Dvojnásobné bílé malby ze směsí za mokra dobře otěruvzdorných v místnostech do 3,80 m-SDK</t>
  </si>
  <si>
    <t xml:space="preserve">75740770</t>
  </si>
  <si>
    <t xml:space="preserve">1,6+3,5+1,2+1,2+1,8</t>
  </si>
  <si>
    <t xml:space="preserve">HZS</t>
  </si>
  <si>
    <t xml:space="preserve">Hodinové zúčtovací sazby</t>
  </si>
  <si>
    <t xml:space="preserve">177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</si>
  <si>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</si>
  <si>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</si>
  <si>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</si>
  <si>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</si>
  <si>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-1296943472</t>
  </si>
  <si>
    <t xml:space="preserve">"vyhledání  nápojných míst"4</t>
  </si>
  <si>
    <t xml:space="preserve">178</t>
  </si>
  <si>
    <t xml:space="preserve">HZS2221</t>
  </si>
  <si>
    <t xml:space="preserve">Hodinová zúčtovací sazba elektrikář</t>
  </si>
  <si>
    <t xml:space="preserve">1706517007</t>
  </si>
  <si>
    <t xml:space="preserve">"demontáž stáv.instalace"6</t>
  </si>
  <si>
    <t xml:space="preserve">"vyhledávání  nápojných míst"2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</si>
  <si>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</si>
  <si>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</si>
  <si>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</si>
  <si>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</si>
  <si>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179</t>
  </si>
  <si>
    <t xml:space="preserve">030001000</t>
  </si>
  <si>
    <t xml:space="preserve">Zařízení staveniště 1%</t>
  </si>
  <si>
    <t xml:space="preserve">1024</t>
  </si>
  <si>
    <t xml:space="preserve">-74518207</t>
  </si>
  <si>
    <t xml:space="preserve">VRN6</t>
  </si>
  <si>
    <t xml:space="preserve">Územní vlivy</t>
  </si>
  <si>
    <t xml:space="preserve">180</t>
  </si>
  <si>
    <t xml:space="preserve">062002000</t>
  </si>
  <si>
    <t xml:space="preserve">Ztížené dopravní podmínky 3,0%</t>
  </si>
  <si>
    <t xml:space="preserve">-719355650</t>
  </si>
  <si>
    <t xml:space="preserve">VRN7</t>
  </si>
  <si>
    <t xml:space="preserve">Provozní vlivy</t>
  </si>
  <si>
    <t xml:space="preserve">181</t>
  </si>
  <si>
    <t xml:space="preserve">073002000</t>
  </si>
  <si>
    <t xml:space="preserve">Ztížený pohyb vozidel v centrech měst 1%</t>
  </si>
  <si>
    <t xml:space="preserve">967725032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</si>
</sst>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39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FF0000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Husova3WCzeny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sociálního zařízení ženy a sprcha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3,Brno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29. 2. 2024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'Husova3WCzeny - Oprava so...'!J28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'Husova3WCzeny - Oprava so...'!P139</f>
        <v>0</v>
      </c>
      <c r="AV95" s="94" t="n">
        <f aca="false">'Husova3WCzeny - Oprava so...'!J31</f>
        <v>0</v>
      </c>
      <c r="AW95" s="94" t="n">
        <f aca="false">'Husova3WCzeny - Oprava so...'!J32</f>
        <v>0</v>
      </c>
      <c r="AX95" s="94" t="n">
        <f aca="false">'Husova3WCzeny - Oprava so...'!J33</f>
        <v>0</v>
      </c>
      <c r="AY95" s="94" t="n">
        <f aca="false">'Husova3WCzeny - Oprava so...'!J34</f>
        <v>0</v>
      </c>
      <c r="AZ95" s="94" t="n">
        <f aca="false">'Husova3WCzeny - Oprava so...'!F31</f>
        <v>0</v>
      </c>
      <c r="BA95" s="94" t="n">
        <f aca="false">'Husova3WCzeny - Oprava so...'!F32</f>
        <v>0</v>
      </c>
      <c r="BB95" s="94" t="n">
        <f aca="false">'Husova3WCzeny - Oprava so...'!F33</f>
        <v>0</v>
      </c>
      <c r="BC95" s="94" t="n">
        <f aca="false">'Husova3WCzeny - Oprava so...'!F34</f>
        <v>0</v>
      </c>
      <c r="BD95" s="96" t="n">
        <f aca="false">'Husova3WCzeny - Oprava so...'!F35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3WCzeny - Oprava so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32"/>
  <sheetViews>
    <sheetView showFormulas="false" showGridLines="false" showRowColHeaders="true" showZeros="true" rightToLeft="false" tabSelected="true" showOutlineSymbols="true" defaultGridColor="true" view="normal" topLeftCell="A414" colorId="64" zoomScale="100" zoomScaleNormal="100" zoomScalePageLayoutView="100" workbookViewId="0">
      <selection pane="topLeft" activeCell="W431" activeCellId="0" sqref="W43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29. 2. 2024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ROUND((SUM(BE139:BE431)),  2)</f>
        <v>0</v>
      </c>
      <c r="G31" s="22"/>
      <c r="H31" s="22"/>
      <c r="I31" s="112" t="n">
        <v>0.21</v>
      </c>
      <c r="J31" s="111" t="n">
        <f aca="false">ROUND(((SUM(BE139:BE431))*I31),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ROUND((SUM(BF139:BF431)),  2)</f>
        <v>0</v>
      </c>
      <c r="G32" s="22"/>
      <c r="H32" s="22"/>
      <c r="I32" s="112" t="n">
        <v>0.12</v>
      </c>
      <c r="J32" s="111" t="n">
        <f aca="false">ROUND(((SUM(BF139:BF431))*I32),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ROUND((SUM(BG139:BG431)),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ROUND((SUM(BH139:BH431)),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ROUND((SUM(BI139:BI431)),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sociálního zařízení ženy a sprcha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3,Brno</v>
      </c>
      <c r="G87" s="22"/>
      <c r="H87" s="22"/>
      <c r="I87" s="15" t="s">
        <v>21</v>
      </c>
      <c r="J87" s="101" t="str">
        <f aca="false">IF(J10="","",J10)</f>
        <v>29. 2. 2024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J140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J141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J143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J158</f>
        <v>0</v>
      </c>
      <c r="L98" s="131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J189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J224</f>
        <v>0</v>
      </c>
      <c r="L100" s="131"/>
    </row>
    <row r="101" s="130" customFormat="true" ht="19.9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J230</f>
        <v>0</v>
      </c>
      <c r="L101" s="131"/>
    </row>
    <row r="102" s="125" customFormat="true" ht="24.95" hidden="false" customHeight="true" outlineLevel="0" collapsed="false">
      <c r="B102" s="126"/>
      <c r="D102" s="127" t="s">
        <v>95</v>
      </c>
      <c r="E102" s="128"/>
      <c r="F102" s="128"/>
      <c r="G102" s="128"/>
      <c r="H102" s="128"/>
      <c r="I102" s="128"/>
      <c r="J102" s="129" t="n">
        <f aca="false">J232</f>
        <v>0</v>
      </c>
      <c r="L102" s="126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J233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J248</f>
        <v>0</v>
      </c>
      <c r="L104" s="131"/>
    </row>
    <row r="105" s="130" customFormat="true" ht="19.9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J259</f>
        <v>0</v>
      </c>
      <c r="L105" s="131"/>
    </row>
    <row r="106" s="130" customFormat="true" ht="19.9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J292</f>
        <v>0</v>
      </c>
      <c r="L106" s="131"/>
    </row>
    <row r="107" s="130" customFormat="true" ht="19.9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J296</f>
        <v>0</v>
      </c>
      <c r="L107" s="131"/>
    </row>
    <row r="108" s="130" customFormat="true" ht="19.9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J303</f>
        <v>0</v>
      </c>
      <c r="L108" s="131"/>
    </row>
    <row r="109" s="130" customFormat="true" ht="19.9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J311</f>
        <v>0</v>
      </c>
      <c r="L109" s="131"/>
    </row>
    <row r="110" s="130" customFormat="true" ht="19.9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J339</f>
        <v>0</v>
      </c>
      <c r="L110" s="131"/>
    </row>
    <row r="111" s="130" customFormat="true" ht="19.9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J346</f>
        <v>0</v>
      </c>
      <c r="L111" s="131"/>
    </row>
    <row r="112" s="130" customFormat="true" ht="19.9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J356</f>
        <v>0</v>
      </c>
      <c r="L112" s="131"/>
    </row>
    <row r="113" s="130" customFormat="true" ht="19.9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J367</f>
        <v>0</v>
      </c>
      <c r="L113" s="131"/>
    </row>
    <row r="114" s="130" customFormat="true" ht="19.9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J381</f>
        <v>0</v>
      </c>
      <c r="L114" s="131"/>
    </row>
    <row r="115" s="130" customFormat="true" ht="19.9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J409</f>
        <v>0</v>
      </c>
      <c r="L115" s="131"/>
    </row>
    <row r="116" s="130" customFormat="true" ht="19.9" hidden="false" customHeight="true" outlineLevel="0" collapsed="false">
      <c r="B116" s="131"/>
      <c r="D116" s="132" t="s">
        <v>109</v>
      </c>
      <c r="E116" s="133"/>
      <c r="F116" s="133"/>
      <c r="G116" s="133"/>
      <c r="H116" s="133"/>
      <c r="I116" s="133"/>
      <c r="J116" s="134" t="n">
        <f aca="false">J415</f>
        <v>0</v>
      </c>
      <c r="L116" s="131"/>
    </row>
    <row r="117" s="125" customFormat="true" ht="24.95" hidden="false" customHeight="true" outlineLevel="0" collapsed="false">
      <c r="B117" s="126"/>
      <c r="D117" s="127" t="s">
        <v>110</v>
      </c>
      <c r="E117" s="128"/>
      <c r="F117" s="128"/>
      <c r="G117" s="128"/>
      <c r="H117" s="128"/>
      <c r="I117" s="128"/>
      <c r="J117" s="129" t="n">
        <f aca="false">J418</f>
        <v>0</v>
      </c>
      <c r="L117" s="126"/>
    </row>
    <row r="118" s="125" customFormat="true" ht="24.95" hidden="false" customHeight="true" outlineLevel="0" collapsed="false">
      <c r="B118" s="126"/>
      <c r="D118" s="127" t="s">
        <v>111</v>
      </c>
      <c r="E118" s="128"/>
      <c r="F118" s="128"/>
      <c r="G118" s="128"/>
      <c r="H118" s="128"/>
      <c r="I118" s="128"/>
      <c r="J118" s="129" t="n">
        <f aca="false">J425</f>
        <v>0</v>
      </c>
      <c r="L118" s="126"/>
    </row>
    <row r="119" s="130" customFormat="true" ht="19.9" hidden="false" customHeight="true" outlineLevel="0" collapsed="false">
      <c r="B119" s="131"/>
      <c r="D119" s="132" t="s">
        <v>112</v>
      </c>
      <c r="E119" s="133"/>
      <c r="F119" s="133"/>
      <c r="G119" s="133"/>
      <c r="H119" s="133"/>
      <c r="I119" s="133"/>
      <c r="J119" s="134" t="n">
        <f aca="false">J426</f>
        <v>0</v>
      </c>
      <c r="L119" s="131"/>
    </row>
    <row r="120" s="130" customFormat="true" ht="19.9" hidden="false" customHeight="true" outlineLevel="0" collapsed="false">
      <c r="B120" s="131"/>
      <c r="D120" s="132" t="s">
        <v>113</v>
      </c>
      <c r="E120" s="133"/>
      <c r="F120" s="133"/>
      <c r="G120" s="133"/>
      <c r="H120" s="133"/>
      <c r="I120" s="133"/>
      <c r="J120" s="134" t="n">
        <f aca="false">J428</f>
        <v>0</v>
      </c>
      <c r="L120" s="131"/>
    </row>
    <row r="121" s="130" customFormat="true" ht="19.9" hidden="false" customHeight="true" outlineLevel="0" collapsed="false">
      <c r="B121" s="131"/>
      <c r="D121" s="132" t="s">
        <v>114</v>
      </c>
      <c r="E121" s="133"/>
      <c r="F121" s="133"/>
      <c r="G121" s="133"/>
      <c r="H121" s="133"/>
      <c r="I121" s="133"/>
      <c r="J121" s="134" t="n">
        <f aca="false">J430</f>
        <v>0</v>
      </c>
      <c r="L121" s="131"/>
    </row>
    <row r="122" s="27" customFormat="true" ht="21.8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7" s="27" customFormat="true" ht="6.95" hidden="false" customHeight="true" outlineLevel="0" collapsed="false">
      <c r="A127" s="22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24.95" hidden="false" customHeight="true" outlineLevel="0" collapsed="false">
      <c r="A128" s="22"/>
      <c r="B128" s="23"/>
      <c r="C128" s="7" t="s">
        <v>115</v>
      </c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15</v>
      </c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6.5" hidden="false" customHeight="true" outlineLevel="0" collapsed="false">
      <c r="A131" s="22"/>
      <c r="B131" s="23"/>
      <c r="C131" s="22"/>
      <c r="D131" s="22"/>
      <c r="E131" s="100" t="str">
        <f aca="false">E7</f>
        <v>Oprava sociálního zařízení ženy a sprcha</v>
      </c>
      <c r="F131" s="100"/>
      <c r="G131" s="100"/>
      <c r="H131" s="100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6.95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2" hidden="false" customHeight="true" outlineLevel="0" collapsed="false">
      <c r="A133" s="22"/>
      <c r="B133" s="23"/>
      <c r="C133" s="15" t="s">
        <v>19</v>
      </c>
      <c r="D133" s="22"/>
      <c r="E133" s="22"/>
      <c r="F133" s="16" t="str">
        <f aca="false">F10</f>
        <v>Husova 3,Brno</v>
      </c>
      <c r="G133" s="22"/>
      <c r="H133" s="22"/>
      <c r="I133" s="15" t="s">
        <v>21</v>
      </c>
      <c r="J133" s="101" t="str">
        <f aca="false">IF(J10="","",J10)</f>
        <v>29. 2. 2024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6.95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5.15" hidden="false" customHeight="true" outlineLevel="0" collapsed="false">
      <c r="A135" s="22"/>
      <c r="B135" s="23"/>
      <c r="C135" s="15" t="s">
        <v>23</v>
      </c>
      <c r="D135" s="22"/>
      <c r="E135" s="22"/>
      <c r="F135" s="16" t="str">
        <f aca="false">E13</f>
        <v>MmBrna,OSM Husova 3,Brno</v>
      </c>
      <c r="G135" s="22"/>
      <c r="H135" s="22"/>
      <c r="I135" s="15" t="s">
        <v>29</v>
      </c>
      <c r="J135" s="121" t="str">
        <f aca="false">E19</f>
        <v>Radka Volková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5.15" hidden="false" customHeight="true" outlineLevel="0" collapsed="false">
      <c r="A136" s="22"/>
      <c r="B136" s="23"/>
      <c r="C136" s="15" t="s">
        <v>27</v>
      </c>
      <c r="D136" s="22"/>
      <c r="E136" s="22"/>
      <c r="F136" s="16" t="str">
        <f aca="false">IF(E16="","",E16)</f>
        <v>Vyplň údaj</v>
      </c>
      <c r="G136" s="22"/>
      <c r="H136" s="22"/>
      <c r="I136" s="15" t="s">
        <v>32</v>
      </c>
      <c r="J136" s="121" t="str">
        <f aca="false">E22</f>
        <v>Radka Volková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0.3" hidden="false" customHeight="true" outlineLevel="0" collapsed="false">
      <c r="A137" s="22"/>
      <c r="B137" s="23"/>
      <c r="C137" s="22"/>
      <c r="D137" s="22"/>
      <c r="E137" s="22"/>
      <c r="F137" s="22"/>
      <c r="G137" s="22"/>
      <c r="H137" s="22"/>
      <c r="I137" s="22"/>
      <c r="J137" s="22"/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141" customFormat="true" ht="29.3" hidden="false" customHeight="true" outlineLevel="0" collapsed="false">
      <c r="A138" s="135"/>
      <c r="B138" s="136"/>
      <c r="C138" s="137" t="s">
        <v>116</v>
      </c>
      <c r="D138" s="138" t="s">
        <v>59</v>
      </c>
      <c r="E138" s="138" t="s">
        <v>55</v>
      </c>
      <c r="F138" s="138" t="s">
        <v>56</v>
      </c>
      <c r="G138" s="138" t="s">
        <v>117</v>
      </c>
      <c r="H138" s="138" t="s">
        <v>118</v>
      </c>
      <c r="I138" s="138" t="s">
        <v>119</v>
      </c>
      <c r="J138" s="138" t="s">
        <v>85</v>
      </c>
      <c r="K138" s="139" t="s">
        <v>120</v>
      </c>
      <c r="L138" s="140"/>
      <c r="M138" s="68"/>
      <c r="N138" s="69" t="s">
        <v>38</v>
      </c>
      <c r="O138" s="69" t="s">
        <v>121</v>
      </c>
      <c r="P138" s="69" t="s">
        <v>122</v>
      </c>
      <c r="Q138" s="69" t="s">
        <v>123</v>
      </c>
      <c r="R138" s="69" t="s">
        <v>124</v>
      </c>
      <c r="S138" s="69" t="s">
        <v>125</v>
      </c>
      <c r="T138" s="70" t="s">
        <v>126</v>
      </c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</row>
    <row r="139" s="27" customFormat="true" ht="22.8" hidden="false" customHeight="true" outlineLevel="0" collapsed="false">
      <c r="A139" s="22"/>
      <c r="B139" s="23"/>
      <c r="C139" s="76" t="s">
        <v>127</v>
      </c>
      <c r="D139" s="22"/>
      <c r="E139" s="22"/>
      <c r="F139" s="22"/>
      <c r="G139" s="22"/>
      <c r="H139" s="22"/>
      <c r="I139" s="22"/>
      <c r="J139" s="142" t="n">
        <f aca="false">BK139</f>
        <v>0</v>
      </c>
      <c r="K139" s="22"/>
      <c r="L139" s="23"/>
      <c r="M139" s="71"/>
      <c r="N139" s="58"/>
      <c r="O139" s="72"/>
      <c r="P139" s="143" t="n">
        <f aca="false">P140+P232+P418+P425</f>
        <v>0</v>
      </c>
      <c r="Q139" s="72"/>
      <c r="R139" s="143" t="n">
        <f aca="false">R140+R232+R418+R425</f>
        <v>9.76663873</v>
      </c>
      <c r="S139" s="72"/>
      <c r="T139" s="144" t="n">
        <f aca="false">T140+T232+T418+T425</f>
        <v>9.0532295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T139" s="3" t="s">
        <v>73</v>
      </c>
      <c r="AU139" s="3" t="s">
        <v>87</v>
      </c>
      <c r="BK139" s="145" t="n">
        <f aca="false">BK140+BK232+BK418+BK425</f>
        <v>0</v>
      </c>
    </row>
    <row r="140" s="146" customFormat="true" ht="25.9" hidden="false" customHeight="true" outlineLevel="0" collapsed="false">
      <c r="B140" s="147"/>
      <c r="D140" s="148" t="s">
        <v>73</v>
      </c>
      <c r="E140" s="149" t="s">
        <v>128</v>
      </c>
      <c r="F140" s="149" t="s">
        <v>129</v>
      </c>
      <c r="I140" s="150"/>
      <c r="J140" s="151" t="n">
        <f aca="false">BK140</f>
        <v>0</v>
      </c>
      <c r="L140" s="147"/>
      <c r="M140" s="152"/>
      <c r="N140" s="153"/>
      <c r="O140" s="153"/>
      <c r="P140" s="154" t="n">
        <f aca="false">P141+P143+P158+P189+P224+P230</f>
        <v>0</v>
      </c>
      <c r="Q140" s="153"/>
      <c r="R140" s="154" t="n">
        <f aca="false">R141+R143+R158+R189+R224+R230</f>
        <v>6.83066313</v>
      </c>
      <c r="S140" s="153"/>
      <c r="T140" s="155" t="n">
        <f aca="false">T141+T143+T158+T189+T224+T230</f>
        <v>8.62898</v>
      </c>
      <c r="AR140" s="148" t="s">
        <v>79</v>
      </c>
      <c r="AT140" s="156" t="s">
        <v>73</v>
      </c>
      <c r="AU140" s="156" t="s">
        <v>74</v>
      </c>
      <c r="AY140" s="148" t="s">
        <v>130</v>
      </c>
      <c r="BK140" s="157" t="n">
        <f aca="false">BK141+BK143+BK158+BK189+BK224+BK230</f>
        <v>0</v>
      </c>
    </row>
    <row r="141" s="146" customFormat="true" ht="22.8" hidden="false" customHeight="true" outlineLevel="0" collapsed="false">
      <c r="B141" s="147"/>
      <c r="D141" s="148" t="s">
        <v>73</v>
      </c>
      <c r="E141" s="158" t="s">
        <v>79</v>
      </c>
      <c r="F141" s="158" t="s">
        <v>131</v>
      </c>
      <c r="I141" s="150"/>
      <c r="J141" s="159" t="n">
        <f aca="false">BK141</f>
        <v>0</v>
      </c>
      <c r="L141" s="147"/>
      <c r="M141" s="152"/>
      <c r="N141" s="153"/>
      <c r="O141" s="153"/>
      <c r="P141" s="154" t="n">
        <f aca="false">P142</f>
        <v>0</v>
      </c>
      <c r="Q141" s="153"/>
      <c r="R141" s="154" t="n">
        <f aca="false">R142</f>
        <v>0</v>
      </c>
      <c r="S141" s="153"/>
      <c r="T141" s="155" t="n">
        <f aca="false">T142</f>
        <v>0</v>
      </c>
      <c r="AR141" s="148" t="s">
        <v>79</v>
      </c>
      <c r="AT141" s="156" t="s">
        <v>73</v>
      </c>
      <c r="AU141" s="156" t="s">
        <v>79</v>
      </c>
      <c r="AY141" s="148" t="s">
        <v>130</v>
      </c>
      <c r="BK141" s="157" t="n">
        <f aca="false">BK142</f>
        <v>0</v>
      </c>
    </row>
    <row r="142" s="27" customFormat="true" ht="16.5" hidden="false" customHeight="true" outlineLevel="0" collapsed="false">
      <c r="A142" s="22"/>
      <c r="B142" s="160"/>
      <c r="C142" s="161" t="s">
        <v>79</v>
      </c>
      <c r="D142" s="161" t="s">
        <v>132</v>
      </c>
      <c r="E142" s="162" t="s">
        <v>133</v>
      </c>
      <c r="F142" s="163" t="s">
        <v>134</v>
      </c>
      <c r="G142" s="164" t="s">
        <v>135</v>
      </c>
      <c r="H142" s="165" t="n">
        <v>1</v>
      </c>
      <c r="I142" s="166"/>
      <c r="J142" s="167" t="n">
        <f aca="false">ROUND(I142*H142,2)</f>
        <v>0</v>
      </c>
      <c r="K142" s="163"/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136</v>
      </c>
      <c r="AT142" s="172" t="s">
        <v>132</v>
      </c>
      <c r="AU142" s="172" t="s">
        <v>81</v>
      </c>
      <c r="AY142" s="3" t="s">
        <v>130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136</v>
      </c>
      <c r="BM142" s="172" t="s">
        <v>137</v>
      </c>
    </row>
    <row r="143" s="146" customFormat="true" ht="22.8" hidden="false" customHeight="true" outlineLevel="0" collapsed="false">
      <c r="B143" s="147"/>
      <c r="D143" s="148" t="s">
        <v>73</v>
      </c>
      <c r="E143" s="158" t="s">
        <v>138</v>
      </c>
      <c r="F143" s="158" t="s">
        <v>139</v>
      </c>
      <c r="I143" s="150"/>
      <c r="J143" s="159" t="n">
        <f aca="false">BK143</f>
        <v>0</v>
      </c>
      <c r="L143" s="147"/>
      <c r="M143" s="152"/>
      <c r="N143" s="153"/>
      <c r="O143" s="153"/>
      <c r="P143" s="154" t="n">
        <f aca="false">SUM(P144:P157)</f>
        <v>0</v>
      </c>
      <c r="Q143" s="153"/>
      <c r="R143" s="154" t="n">
        <f aca="false">SUM(R144:R157)</f>
        <v>0.71334559</v>
      </c>
      <c r="S143" s="153"/>
      <c r="T143" s="155" t="n">
        <f aca="false">SUM(T144:T157)</f>
        <v>0</v>
      </c>
      <c r="AR143" s="148" t="s">
        <v>79</v>
      </c>
      <c r="AT143" s="156" t="s">
        <v>73</v>
      </c>
      <c r="AU143" s="156" t="s">
        <v>79</v>
      </c>
      <c r="AY143" s="148" t="s">
        <v>130</v>
      </c>
      <c r="BK143" s="157" t="n">
        <f aca="false">SUM(BK144:BK157)</f>
        <v>0</v>
      </c>
    </row>
    <row r="144" s="27" customFormat="true" ht="37.8" hidden="false" customHeight="true" outlineLevel="0" collapsed="false">
      <c r="A144" s="22"/>
      <c r="B144" s="160"/>
      <c r="C144" s="161" t="s">
        <v>81</v>
      </c>
      <c r="D144" s="161" t="s">
        <v>132</v>
      </c>
      <c r="E144" s="162" t="s">
        <v>140</v>
      </c>
      <c r="F144" s="163" t="s">
        <v>141</v>
      </c>
      <c r="G144" s="164" t="s">
        <v>142</v>
      </c>
      <c r="H144" s="165" t="n">
        <v>0.043</v>
      </c>
      <c r="I144" s="166"/>
      <c r="J144" s="167" t="n">
        <f aca="false">ROUND(I144*H144,2)</f>
        <v>0</v>
      </c>
      <c r="K144" s="163" t="s">
        <v>143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0.01709</v>
      </c>
      <c r="R144" s="170" t="n">
        <f aca="false">Q144*H144</f>
        <v>0.00073487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136</v>
      </c>
      <c r="AT144" s="172" t="s">
        <v>132</v>
      </c>
      <c r="AU144" s="172" t="s">
        <v>81</v>
      </c>
      <c r="AY144" s="3" t="s">
        <v>130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136</v>
      </c>
      <c r="BM144" s="172" t="s">
        <v>144</v>
      </c>
    </row>
    <row r="145" s="174" customFormat="true" ht="12.8" hidden="false" customHeight="false" outlineLevel="0" collapsed="false">
      <c r="B145" s="175"/>
      <c r="D145" s="176" t="s">
        <v>145</v>
      </c>
      <c r="E145" s="177"/>
      <c r="F145" s="178" t="s">
        <v>146</v>
      </c>
      <c r="H145" s="179" t="n">
        <v>0.043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145</v>
      </c>
      <c r="AU145" s="177" t="s">
        <v>81</v>
      </c>
      <c r="AV145" s="174" t="s">
        <v>81</v>
      </c>
      <c r="AW145" s="174" t="s">
        <v>31</v>
      </c>
      <c r="AX145" s="174" t="s">
        <v>79</v>
      </c>
      <c r="AY145" s="177" t="s">
        <v>130</v>
      </c>
    </row>
    <row r="146" s="27" customFormat="true" ht="24.15" hidden="false" customHeight="true" outlineLevel="0" collapsed="false">
      <c r="A146" s="22"/>
      <c r="B146" s="160"/>
      <c r="C146" s="184" t="s">
        <v>138</v>
      </c>
      <c r="D146" s="184" t="s">
        <v>147</v>
      </c>
      <c r="E146" s="185" t="s">
        <v>148</v>
      </c>
      <c r="F146" s="186" t="s">
        <v>149</v>
      </c>
      <c r="G146" s="187" t="s">
        <v>142</v>
      </c>
      <c r="H146" s="188" t="n">
        <v>0.047</v>
      </c>
      <c r="I146" s="189"/>
      <c r="J146" s="190" t="n">
        <f aca="false">ROUND(I146*H146,2)</f>
        <v>0</v>
      </c>
      <c r="K146" s="163" t="s">
        <v>143</v>
      </c>
      <c r="L146" s="191"/>
      <c r="M146" s="192"/>
      <c r="N146" s="193" t="s">
        <v>39</v>
      </c>
      <c r="O146" s="60"/>
      <c r="P146" s="170" t="n">
        <f aca="false">O146*H146</f>
        <v>0</v>
      </c>
      <c r="Q146" s="170" t="n">
        <v>1</v>
      </c>
      <c r="R146" s="170" t="n">
        <f aca="false">Q146*H146</f>
        <v>0.047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150</v>
      </c>
      <c r="AT146" s="172" t="s">
        <v>147</v>
      </c>
      <c r="AU146" s="172" t="s">
        <v>81</v>
      </c>
      <c r="AY146" s="3" t="s">
        <v>130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136</v>
      </c>
      <c r="BM146" s="172" t="s">
        <v>151</v>
      </c>
    </row>
    <row r="147" s="174" customFormat="true" ht="12.8" hidden="false" customHeight="false" outlineLevel="0" collapsed="false">
      <c r="B147" s="175"/>
      <c r="D147" s="176" t="s">
        <v>145</v>
      </c>
      <c r="F147" s="178" t="s">
        <v>152</v>
      </c>
      <c r="H147" s="179" t="n">
        <v>0.047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145</v>
      </c>
      <c r="AU147" s="177" t="s">
        <v>81</v>
      </c>
      <c r="AV147" s="174" t="s">
        <v>81</v>
      </c>
      <c r="AW147" s="174" t="s">
        <v>2</v>
      </c>
      <c r="AX147" s="174" t="s">
        <v>79</v>
      </c>
      <c r="AY147" s="177" t="s">
        <v>130</v>
      </c>
    </row>
    <row r="148" s="27" customFormat="true" ht="24.15" hidden="false" customHeight="true" outlineLevel="0" collapsed="false">
      <c r="A148" s="22"/>
      <c r="B148" s="160"/>
      <c r="C148" s="161" t="s">
        <v>136</v>
      </c>
      <c r="D148" s="161" t="s">
        <v>132</v>
      </c>
      <c r="E148" s="162" t="s">
        <v>153</v>
      </c>
      <c r="F148" s="163" t="s">
        <v>154</v>
      </c>
      <c r="G148" s="164" t="s">
        <v>155</v>
      </c>
      <c r="H148" s="165" t="n">
        <v>0.84</v>
      </c>
      <c r="I148" s="166"/>
      <c r="J148" s="167" t="n">
        <f aca="false">ROUND(I148*H148,2)</f>
        <v>0</v>
      </c>
      <c r="K148" s="163" t="s">
        <v>143</v>
      </c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0.12335</v>
      </c>
      <c r="R148" s="170" t="n">
        <f aca="false">Q148*H148</f>
        <v>0.103614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136</v>
      </c>
      <c r="AT148" s="172" t="s">
        <v>132</v>
      </c>
      <c r="AU148" s="172" t="s">
        <v>81</v>
      </c>
      <c r="AY148" s="3" t="s">
        <v>130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136</v>
      </c>
      <c r="BM148" s="172" t="s">
        <v>156</v>
      </c>
    </row>
    <row r="149" s="174" customFormat="true" ht="12.8" hidden="false" customHeight="false" outlineLevel="0" collapsed="false">
      <c r="B149" s="175"/>
      <c r="D149" s="176" t="s">
        <v>145</v>
      </c>
      <c r="E149" s="177"/>
      <c r="F149" s="178" t="s">
        <v>157</v>
      </c>
      <c r="H149" s="179" t="n">
        <v>0.84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145</v>
      </c>
      <c r="AU149" s="177" t="s">
        <v>81</v>
      </c>
      <c r="AV149" s="174" t="s">
        <v>81</v>
      </c>
      <c r="AW149" s="174" t="s">
        <v>31</v>
      </c>
      <c r="AX149" s="174" t="s">
        <v>79</v>
      </c>
      <c r="AY149" s="177" t="s">
        <v>130</v>
      </c>
    </row>
    <row r="150" s="27" customFormat="true" ht="37.8" hidden="false" customHeight="true" outlineLevel="0" collapsed="false">
      <c r="A150" s="22"/>
      <c r="B150" s="160"/>
      <c r="C150" s="161" t="s">
        <v>158</v>
      </c>
      <c r="D150" s="161" t="s">
        <v>132</v>
      </c>
      <c r="E150" s="162" t="s">
        <v>159</v>
      </c>
      <c r="F150" s="163" t="s">
        <v>160</v>
      </c>
      <c r="G150" s="164" t="s">
        <v>155</v>
      </c>
      <c r="H150" s="165" t="n">
        <v>2.22</v>
      </c>
      <c r="I150" s="166"/>
      <c r="J150" s="167" t="n">
        <f aca="false">ROUND(I150*H150,2)</f>
        <v>0</v>
      </c>
      <c r="K150" s="163" t="s">
        <v>143</v>
      </c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0.05897</v>
      </c>
      <c r="R150" s="170" t="n">
        <f aca="false">Q150*H150</f>
        <v>0.1309134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136</v>
      </c>
      <c r="AT150" s="172" t="s">
        <v>132</v>
      </c>
      <c r="AU150" s="172" t="s">
        <v>81</v>
      </c>
      <c r="AY150" s="3" t="s">
        <v>130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136</v>
      </c>
      <c r="BM150" s="172" t="s">
        <v>161</v>
      </c>
    </row>
    <row r="151" s="174" customFormat="true" ht="12.8" hidden="false" customHeight="false" outlineLevel="0" collapsed="false">
      <c r="B151" s="175"/>
      <c r="D151" s="176" t="s">
        <v>145</v>
      </c>
      <c r="E151" s="177"/>
      <c r="F151" s="178" t="s">
        <v>162</v>
      </c>
      <c r="H151" s="179" t="n">
        <v>2.22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145</v>
      </c>
      <c r="AU151" s="177" t="s">
        <v>81</v>
      </c>
      <c r="AV151" s="174" t="s">
        <v>81</v>
      </c>
      <c r="AW151" s="174" t="s">
        <v>31</v>
      </c>
      <c r="AX151" s="174" t="s">
        <v>79</v>
      </c>
      <c r="AY151" s="177" t="s">
        <v>130</v>
      </c>
    </row>
    <row r="152" s="27" customFormat="true" ht="24.15" hidden="false" customHeight="true" outlineLevel="0" collapsed="false">
      <c r="A152" s="22"/>
      <c r="B152" s="160"/>
      <c r="C152" s="161" t="s">
        <v>163</v>
      </c>
      <c r="D152" s="161" t="s">
        <v>132</v>
      </c>
      <c r="E152" s="162" t="s">
        <v>164</v>
      </c>
      <c r="F152" s="163" t="s">
        <v>165</v>
      </c>
      <c r="G152" s="164" t="s">
        <v>155</v>
      </c>
      <c r="H152" s="165" t="n">
        <v>4.556</v>
      </c>
      <c r="I152" s="166"/>
      <c r="J152" s="167" t="n">
        <f aca="false">ROUND(I152*H152,2)</f>
        <v>0</v>
      </c>
      <c r="K152" s="163"/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0.05897</v>
      </c>
      <c r="R152" s="170" t="n">
        <f aca="false">Q152*H152</f>
        <v>0.26866732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136</v>
      </c>
      <c r="AT152" s="172" t="s">
        <v>132</v>
      </c>
      <c r="AU152" s="172" t="s">
        <v>81</v>
      </c>
      <c r="AY152" s="3" t="s">
        <v>130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136</v>
      </c>
      <c r="BM152" s="172" t="s">
        <v>166</v>
      </c>
    </row>
    <row r="153" s="174" customFormat="true" ht="12.8" hidden="false" customHeight="false" outlineLevel="0" collapsed="false">
      <c r="B153" s="175"/>
      <c r="D153" s="176" t="s">
        <v>145</v>
      </c>
      <c r="E153" s="177"/>
      <c r="F153" s="178" t="s">
        <v>167</v>
      </c>
      <c r="H153" s="179" t="n">
        <v>4.556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145</v>
      </c>
      <c r="AU153" s="177" t="s">
        <v>81</v>
      </c>
      <c r="AV153" s="174" t="s">
        <v>81</v>
      </c>
      <c r="AW153" s="174" t="s">
        <v>31</v>
      </c>
      <c r="AX153" s="174" t="s">
        <v>79</v>
      </c>
      <c r="AY153" s="177" t="s">
        <v>130</v>
      </c>
    </row>
    <row r="154" s="27" customFormat="true" ht="24.15" hidden="false" customHeight="true" outlineLevel="0" collapsed="false">
      <c r="A154" s="22"/>
      <c r="B154" s="160"/>
      <c r="C154" s="161" t="s">
        <v>168</v>
      </c>
      <c r="D154" s="161" t="s">
        <v>132</v>
      </c>
      <c r="E154" s="162" t="s">
        <v>169</v>
      </c>
      <c r="F154" s="163" t="s">
        <v>170</v>
      </c>
      <c r="G154" s="164" t="s">
        <v>171</v>
      </c>
      <c r="H154" s="165" t="n">
        <v>15.8</v>
      </c>
      <c r="I154" s="166"/>
      <c r="J154" s="167" t="n">
        <f aca="false">ROUND(I154*H154,2)</f>
        <v>0</v>
      </c>
      <c r="K154" s="163" t="s">
        <v>143</v>
      </c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0.00013</v>
      </c>
      <c r="R154" s="170" t="n">
        <f aca="false">Q154*H154</f>
        <v>0.002054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136</v>
      </c>
      <c r="AT154" s="172" t="s">
        <v>132</v>
      </c>
      <c r="AU154" s="172" t="s">
        <v>81</v>
      </c>
      <c r="AY154" s="3" t="s">
        <v>130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136</v>
      </c>
      <c r="BM154" s="172" t="s">
        <v>172</v>
      </c>
    </row>
    <row r="155" s="174" customFormat="true" ht="12.8" hidden="false" customHeight="false" outlineLevel="0" collapsed="false">
      <c r="B155" s="175"/>
      <c r="D155" s="176" t="s">
        <v>145</v>
      </c>
      <c r="E155" s="177"/>
      <c r="F155" s="178" t="s">
        <v>173</v>
      </c>
      <c r="H155" s="179" t="n">
        <v>15.8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145</v>
      </c>
      <c r="AU155" s="177" t="s">
        <v>81</v>
      </c>
      <c r="AV155" s="174" t="s">
        <v>81</v>
      </c>
      <c r="AW155" s="174" t="s">
        <v>31</v>
      </c>
      <c r="AX155" s="174" t="s">
        <v>79</v>
      </c>
      <c r="AY155" s="177" t="s">
        <v>130</v>
      </c>
    </row>
    <row r="156" s="27" customFormat="true" ht="24.15" hidden="false" customHeight="true" outlineLevel="0" collapsed="false">
      <c r="A156" s="22"/>
      <c r="B156" s="160"/>
      <c r="C156" s="161" t="s">
        <v>150</v>
      </c>
      <c r="D156" s="161" t="s">
        <v>132</v>
      </c>
      <c r="E156" s="162" t="s">
        <v>174</v>
      </c>
      <c r="F156" s="163" t="s">
        <v>175</v>
      </c>
      <c r="G156" s="164" t="s">
        <v>155</v>
      </c>
      <c r="H156" s="165" t="n">
        <v>0.9</v>
      </c>
      <c r="I156" s="166"/>
      <c r="J156" s="167" t="n">
        <f aca="false">ROUND(I156*H156,2)</f>
        <v>0</v>
      </c>
      <c r="K156" s="163" t="s">
        <v>143</v>
      </c>
      <c r="L156" s="23"/>
      <c r="M156" s="168"/>
      <c r="N156" s="169" t="s">
        <v>39</v>
      </c>
      <c r="O156" s="60"/>
      <c r="P156" s="170" t="n">
        <f aca="false">O156*H156</f>
        <v>0</v>
      </c>
      <c r="Q156" s="170" t="n">
        <v>0.17818</v>
      </c>
      <c r="R156" s="170" t="n">
        <f aca="false">Q156*H156</f>
        <v>0.160362</v>
      </c>
      <c r="S156" s="170" t="n">
        <v>0</v>
      </c>
      <c r="T156" s="171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2" t="s">
        <v>136</v>
      </c>
      <c r="AT156" s="172" t="s">
        <v>132</v>
      </c>
      <c r="AU156" s="172" t="s">
        <v>81</v>
      </c>
      <c r="AY156" s="3" t="s">
        <v>130</v>
      </c>
      <c r="BE156" s="173" t="n">
        <f aca="false">IF(N156="základní",J156,0)</f>
        <v>0</v>
      </c>
      <c r="BF156" s="173" t="n">
        <f aca="false">IF(N156="snížená",J156,0)</f>
        <v>0</v>
      </c>
      <c r="BG156" s="173" t="n">
        <f aca="false">IF(N156="zákl. přenesená",J156,0)</f>
        <v>0</v>
      </c>
      <c r="BH156" s="173" t="n">
        <f aca="false">IF(N156="sníž. přenesená",J156,0)</f>
        <v>0</v>
      </c>
      <c r="BI156" s="173" t="n">
        <f aca="false">IF(N156="nulová",J156,0)</f>
        <v>0</v>
      </c>
      <c r="BJ156" s="3" t="s">
        <v>79</v>
      </c>
      <c r="BK156" s="173" t="n">
        <f aca="false">ROUND(I156*H156,2)</f>
        <v>0</v>
      </c>
      <c r="BL156" s="3" t="s">
        <v>136</v>
      </c>
      <c r="BM156" s="172" t="s">
        <v>176</v>
      </c>
    </row>
    <row r="157" s="174" customFormat="true" ht="12.8" hidden="false" customHeight="false" outlineLevel="0" collapsed="false">
      <c r="B157" s="175"/>
      <c r="D157" s="176" t="s">
        <v>145</v>
      </c>
      <c r="E157" s="177"/>
      <c r="F157" s="178" t="s">
        <v>177</v>
      </c>
      <c r="H157" s="179" t="n">
        <v>0.9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145</v>
      </c>
      <c r="AU157" s="177" t="s">
        <v>81</v>
      </c>
      <c r="AV157" s="174" t="s">
        <v>81</v>
      </c>
      <c r="AW157" s="174" t="s">
        <v>31</v>
      </c>
      <c r="AX157" s="174" t="s">
        <v>79</v>
      </c>
      <c r="AY157" s="177" t="s">
        <v>130</v>
      </c>
    </row>
    <row r="158" s="146" customFormat="true" ht="22.8" hidden="false" customHeight="true" outlineLevel="0" collapsed="false">
      <c r="B158" s="147"/>
      <c r="D158" s="148" t="s">
        <v>73</v>
      </c>
      <c r="E158" s="158" t="s">
        <v>163</v>
      </c>
      <c r="F158" s="158" t="s">
        <v>178</v>
      </c>
      <c r="I158" s="150"/>
      <c r="J158" s="159" t="n">
        <f aca="false">BK158</f>
        <v>0</v>
      </c>
      <c r="L158" s="147"/>
      <c r="M158" s="152"/>
      <c r="N158" s="153"/>
      <c r="O158" s="153"/>
      <c r="P158" s="154" t="n">
        <f aca="false">SUM(P159:P188)</f>
        <v>0</v>
      </c>
      <c r="Q158" s="153"/>
      <c r="R158" s="154" t="n">
        <f aca="false">SUM(R159:R188)</f>
        <v>6.04438104</v>
      </c>
      <c r="S158" s="153"/>
      <c r="T158" s="155" t="n">
        <f aca="false">SUM(T159:T188)</f>
        <v>0</v>
      </c>
      <c r="AR158" s="148" t="s">
        <v>79</v>
      </c>
      <c r="AT158" s="156" t="s">
        <v>73</v>
      </c>
      <c r="AU158" s="156" t="s">
        <v>79</v>
      </c>
      <c r="AY158" s="148" t="s">
        <v>130</v>
      </c>
      <c r="BK158" s="157" t="n">
        <f aca="false">SUM(BK159:BK188)</f>
        <v>0</v>
      </c>
    </row>
    <row r="159" s="27" customFormat="true" ht="24.15" hidden="false" customHeight="true" outlineLevel="0" collapsed="false">
      <c r="A159" s="22"/>
      <c r="B159" s="160"/>
      <c r="C159" s="161" t="s">
        <v>179</v>
      </c>
      <c r="D159" s="161" t="s">
        <v>132</v>
      </c>
      <c r="E159" s="162" t="s">
        <v>180</v>
      </c>
      <c r="F159" s="163" t="s">
        <v>181</v>
      </c>
      <c r="G159" s="164" t="s">
        <v>155</v>
      </c>
      <c r="H159" s="165" t="n">
        <v>64.111</v>
      </c>
      <c r="I159" s="166"/>
      <c r="J159" s="167" t="n">
        <f aca="false">ROUND(I159*H159,2)</f>
        <v>0</v>
      </c>
      <c r="K159" s="163" t="s">
        <v>143</v>
      </c>
      <c r="L159" s="23"/>
      <c r="M159" s="168"/>
      <c r="N159" s="169" t="s">
        <v>39</v>
      </c>
      <c r="O159" s="60"/>
      <c r="P159" s="170" t="n">
        <f aca="false">O159*H159</f>
        <v>0</v>
      </c>
      <c r="Q159" s="170" t="n">
        <v>0.00026</v>
      </c>
      <c r="R159" s="170" t="n">
        <f aca="false">Q159*H159</f>
        <v>0.01666886</v>
      </c>
      <c r="S159" s="170" t="n">
        <v>0</v>
      </c>
      <c r="T159" s="171" t="n">
        <f aca="false">S159*H159</f>
        <v>0</v>
      </c>
      <c r="U159" s="22"/>
      <c r="V159" s="22"/>
      <c r="W159" s="22"/>
      <c r="X159" s="22"/>
      <c r="Y159" s="22"/>
      <c r="Z159" s="22"/>
      <c r="AA159" s="22"/>
      <c r="AB159" s="22"/>
      <c r="AC159" s="22"/>
      <c r="AD159" s="22"/>
      <c r="AE159" s="22"/>
      <c r="AR159" s="172" t="s">
        <v>136</v>
      </c>
      <c r="AT159" s="172" t="s">
        <v>132</v>
      </c>
      <c r="AU159" s="172" t="s">
        <v>81</v>
      </c>
      <c r="AY159" s="3" t="s">
        <v>130</v>
      </c>
      <c r="BE159" s="173" t="n">
        <f aca="false">IF(N159="základní",J159,0)</f>
        <v>0</v>
      </c>
      <c r="BF159" s="173" t="n">
        <f aca="false">IF(N159="snížená",J159,0)</f>
        <v>0</v>
      </c>
      <c r="BG159" s="173" t="n">
        <f aca="false">IF(N159="zákl. přenesená",J159,0)</f>
        <v>0</v>
      </c>
      <c r="BH159" s="173" t="n">
        <f aca="false">IF(N159="sníž. přenesená",J159,0)</f>
        <v>0</v>
      </c>
      <c r="BI159" s="173" t="n">
        <f aca="false">IF(N159="nulová",J159,0)</f>
        <v>0</v>
      </c>
      <c r="BJ159" s="3" t="s">
        <v>79</v>
      </c>
      <c r="BK159" s="173" t="n">
        <f aca="false">ROUND(I159*H159,2)</f>
        <v>0</v>
      </c>
      <c r="BL159" s="3" t="s">
        <v>136</v>
      </c>
      <c r="BM159" s="172" t="s">
        <v>182</v>
      </c>
    </row>
    <row r="160" s="174" customFormat="true" ht="12.8" hidden="false" customHeight="false" outlineLevel="0" collapsed="false">
      <c r="B160" s="175"/>
      <c r="D160" s="176" t="s">
        <v>145</v>
      </c>
      <c r="E160" s="177"/>
      <c r="F160" s="178" t="s">
        <v>183</v>
      </c>
      <c r="H160" s="179" t="n">
        <v>53.34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145</v>
      </c>
      <c r="AU160" s="177" t="s">
        <v>81</v>
      </c>
      <c r="AV160" s="174" t="s">
        <v>81</v>
      </c>
      <c r="AW160" s="174" t="s">
        <v>31</v>
      </c>
      <c r="AX160" s="174" t="s">
        <v>74</v>
      </c>
      <c r="AY160" s="177" t="s">
        <v>130</v>
      </c>
    </row>
    <row r="161" s="174" customFormat="true" ht="12.8" hidden="false" customHeight="false" outlineLevel="0" collapsed="false">
      <c r="B161" s="175"/>
      <c r="D161" s="176" t="s">
        <v>145</v>
      </c>
      <c r="E161" s="177"/>
      <c r="F161" s="178" t="s">
        <v>184</v>
      </c>
      <c r="H161" s="179" t="n">
        <v>10.771</v>
      </c>
      <c r="I161" s="180"/>
      <c r="L161" s="175"/>
      <c r="M161" s="181"/>
      <c r="N161" s="182"/>
      <c r="O161" s="182"/>
      <c r="P161" s="182"/>
      <c r="Q161" s="182"/>
      <c r="R161" s="182"/>
      <c r="S161" s="182"/>
      <c r="T161" s="183"/>
      <c r="AT161" s="177" t="s">
        <v>145</v>
      </c>
      <c r="AU161" s="177" t="s">
        <v>81</v>
      </c>
      <c r="AV161" s="174" t="s">
        <v>81</v>
      </c>
      <c r="AW161" s="174" t="s">
        <v>31</v>
      </c>
      <c r="AX161" s="174" t="s">
        <v>74</v>
      </c>
      <c r="AY161" s="177" t="s">
        <v>130</v>
      </c>
    </row>
    <row r="162" s="194" customFormat="true" ht="12.8" hidden="false" customHeight="false" outlineLevel="0" collapsed="false">
      <c r="B162" s="195"/>
      <c r="D162" s="176" t="s">
        <v>145</v>
      </c>
      <c r="E162" s="196"/>
      <c r="F162" s="197" t="s">
        <v>185</v>
      </c>
      <c r="H162" s="198" t="n">
        <v>64.111</v>
      </c>
      <c r="I162" s="199"/>
      <c r="L162" s="195"/>
      <c r="M162" s="200"/>
      <c r="N162" s="201"/>
      <c r="O162" s="201"/>
      <c r="P162" s="201"/>
      <c r="Q162" s="201"/>
      <c r="R162" s="201"/>
      <c r="S162" s="201"/>
      <c r="T162" s="202"/>
      <c r="AT162" s="196" t="s">
        <v>145</v>
      </c>
      <c r="AU162" s="196" t="s">
        <v>81</v>
      </c>
      <c r="AV162" s="194" t="s">
        <v>136</v>
      </c>
      <c r="AW162" s="194" t="s">
        <v>31</v>
      </c>
      <c r="AX162" s="194" t="s">
        <v>79</v>
      </c>
      <c r="AY162" s="196" t="s">
        <v>130</v>
      </c>
    </row>
    <row r="163" s="27" customFormat="true" ht="21.75" hidden="false" customHeight="true" outlineLevel="0" collapsed="false">
      <c r="A163" s="22"/>
      <c r="B163" s="160"/>
      <c r="C163" s="161" t="s">
        <v>186</v>
      </c>
      <c r="D163" s="161" t="s">
        <v>132</v>
      </c>
      <c r="E163" s="162" t="s">
        <v>187</v>
      </c>
      <c r="F163" s="163" t="s">
        <v>188</v>
      </c>
      <c r="G163" s="164" t="s">
        <v>155</v>
      </c>
      <c r="H163" s="165" t="n">
        <v>10.38</v>
      </c>
      <c r="I163" s="166"/>
      <c r="J163" s="167" t="n">
        <f aca="false">ROUND(I163*H163,2)</f>
        <v>0</v>
      </c>
      <c r="K163" s="163" t="s">
        <v>143</v>
      </c>
      <c r="L163" s="23"/>
      <c r="M163" s="168"/>
      <c r="N163" s="169" t="s">
        <v>39</v>
      </c>
      <c r="O163" s="60"/>
      <c r="P163" s="170" t="n">
        <f aca="false">O163*H163</f>
        <v>0</v>
      </c>
      <c r="Q163" s="170" t="n">
        <v>0.04</v>
      </c>
      <c r="R163" s="170" t="n">
        <f aca="false">Q163*H163</f>
        <v>0.4152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136</v>
      </c>
      <c r="AT163" s="172" t="s">
        <v>132</v>
      </c>
      <c r="AU163" s="172" t="s">
        <v>81</v>
      </c>
      <c r="AY163" s="3" t="s">
        <v>130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136</v>
      </c>
      <c r="BM163" s="172" t="s">
        <v>189</v>
      </c>
    </row>
    <row r="164" s="174" customFormat="true" ht="12.8" hidden="false" customHeight="false" outlineLevel="0" collapsed="false">
      <c r="B164" s="175"/>
      <c r="D164" s="176" t="s">
        <v>145</v>
      </c>
      <c r="E164" s="177"/>
      <c r="F164" s="178" t="s">
        <v>190</v>
      </c>
      <c r="H164" s="179" t="n">
        <v>10.38</v>
      </c>
      <c r="I164" s="180"/>
      <c r="L164" s="175"/>
      <c r="M164" s="181"/>
      <c r="N164" s="182"/>
      <c r="O164" s="182"/>
      <c r="P164" s="182"/>
      <c r="Q164" s="182"/>
      <c r="R164" s="182"/>
      <c r="S164" s="182"/>
      <c r="T164" s="183"/>
      <c r="AT164" s="177" t="s">
        <v>145</v>
      </c>
      <c r="AU164" s="177" t="s">
        <v>81</v>
      </c>
      <c r="AV164" s="174" t="s">
        <v>81</v>
      </c>
      <c r="AW164" s="174" t="s">
        <v>31</v>
      </c>
      <c r="AX164" s="174" t="s">
        <v>79</v>
      </c>
      <c r="AY164" s="177" t="s">
        <v>130</v>
      </c>
    </row>
    <row r="165" s="27" customFormat="true" ht="24.15" hidden="false" customHeight="true" outlineLevel="0" collapsed="false">
      <c r="A165" s="22"/>
      <c r="B165" s="160"/>
      <c r="C165" s="161" t="s">
        <v>191</v>
      </c>
      <c r="D165" s="161" t="s">
        <v>132</v>
      </c>
      <c r="E165" s="162" t="s">
        <v>192</v>
      </c>
      <c r="F165" s="163" t="s">
        <v>193</v>
      </c>
      <c r="G165" s="164" t="s">
        <v>155</v>
      </c>
      <c r="H165" s="165" t="n">
        <v>12.001</v>
      </c>
      <c r="I165" s="166"/>
      <c r="J165" s="167" t="n">
        <f aca="false">ROUND(I165*H165,2)</f>
        <v>0</v>
      </c>
      <c r="K165" s="163" t="s">
        <v>143</v>
      </c>
      <c r="L165" s="23"/>
      <c r="M165" s="168"/>
      <c r="N165" s="169" t="s">
        <v>39</v>
      </c>
      <c r="O165" s="60"/>
      <c r="P165" s="170" t="n">
        <f aca="false">O165*H165</f>
        <v>0</v>
      </c>
      <c r="Q165" s="170" t="n">
        <v>0.00438</v>
      </c>
      <c r="R165" s="170" t="n">
        <f aca="false">Q165*H165</f>
        <v>0.05256438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136</v>
      </c>
      <c r="AT165" s="172" t="s">
        <v>132</v>
      </c>
      <c r="AU165" s="172" t="s">
        <v>81</v>
      </c>
      <c r="AY165" s="3" t="s">
        <v>130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79</v>
      </c>
      <c r="BK165" s="173" t="n">
        <f aca="false">ROUND(I165*H165,2)</f>
        <v>0</v>
      </c>
      <c r="BL165" s="3" t="s">
        <v>136</v>
      </c>
      <c r="BM165" s="172" t="s">
        <v>194</v>
      </c>
    </row>
    <row r="166" s="174" customFormat="true" ht="12.8" hidden="false" customHeight="false" outlineLevel="0" collapsed="false">
      <c r="B166" s="175"/>
      <c r="D166" s="176" t="s">
        <v>145</v>
      </c>
      <c r="E166" s="177"/>
      <c r="F166" s="178" t="s">
        <v>195</v>
      </c>
      <c r="H166" s="179" t="n">
        <v>12.001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145</v>
      </c>
      <c r="AU166" s="177" t="s">
        <v>81</v>
      </c>
      <c r="AV166" s="174" t="s">
        <v>81</v>
      </c>
      <c r="AW166" s="174" t="s">
        <v>31</v>
      </c>
      <c r="AX166" s="174" t="s">
        <v>79</v>
      </c>
      <c r="AY166" s="177" t="s">
        <v>130</v>
      </c>
    </row>
    <row r="167" s="27" customFormat="true" ht="24.15" hidden="false" customHeight="true" outlineLevel="0" collapsed="false">
      <c r="A167" s="22"/>
      <c r="B167" s="160"/>
      <c r="C167" s="161" t="s">
        <v>7</v>
      </c>
      <c r="D167" s="161" t="s">
        <v>132</v>
      </c>
      <c r="E167" s="162" t="s">
        <v>196</v>
      </c>
      <c r="F167" s="163" t="s">
        <v>197</v>
      </c>
      <c r="G167" s="164" t="s">
        <v>155</v>
      </c>
      <c r="H167" s="165" t="n">
        <v>64.111</v>
      </c>
      <c r="I167" s="166"/>
      <c r="J167" s="167" t="n">
        <f aca="false">ROUND(I167*H167,2)</f>
        <v>0</v>
      </c>
      <c r="K167" s="163" t="s">
        <v>143</v>
      </c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0.0154</v>
      </c>
      <c r="R167" s="170" t="n">
        <f aca="false">Q167*H167</f>
        <v>0.9873094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136</v>
      </c>
      <c r="AT167" s="172" t="s">
        <v>132</v>
      </c>
      <c r="AU167" s="172" t="s">
        <v>81</v>
      </c>
      <c r="AY167" s="3" t="s">
        <v>130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136</v>
      </c>
      <c r="BM167" s="172" t="s">
        <v>198</v>
      </c>
    </row>
    <row r="168" s="27" customFormat="true" ht="24.15" hidden="false" customHeight="true" outlineLevel="0" collapsed="false">
      <c r="A168" s="22"/>
      <c r="B168" s="160"/>
      <c r="C168" s="161" t="s">
        <v>199</v>
      </c>
      <c r="D168" s="161" t="s">
        <v>132</v>
      </c>
      <c r="E168" s="162" t="s">
        <v>200</v>
      </c>
      <c r="F168" s="163" t="s">
        <v>201</v>
      </c>
      <c r="G168" s="164" t="s">
        <v>155</v>
      </c>
      <c r="H168" s="165" t="n">
        <v>55.44</v>
      </c>
      <c r="I168" s="166"/>
      <c r="J168" s="167" t="n">
        <f aca="false">ROUND(I168*H168,2)</f>
        <v>0</v>
      </c>
      <c r="K168" s="163" t="s">
        <v>143</v>
      </c>
      <c r="L168" s="23"/>
      <c r="M168" s="168"/>
      <c r="N168" s="169" t="s">
        <v>39</v>
      </c>
      <c r="O168" s="60"/>
      <c r="P168" s="170" t="n">
        <f aca="false">O168*H168</f>
        <v>0</v>
      </c>
      <c r="Q168" s="170" t="n">
        <v>0.0079</v>
      </c>
      <c r="R168" s="170" t="n">
        <f aca="false">Q168*H168</f>
        <v>0.437976</v>
      </c>
      <c r="S168" s="170" t="n">
        <v>0</v>
      </c>
      <c r="T168" s="171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2" t="s">
        <v>136</v>
      </c>
      <c r="AT168" s="172" t="s">
        <v>132</v>
      </c>
      <c r="AU168" s="172" t="s">
        <v>81</v>
      </c>
      <c r="AY168" s="3" t="s">
        <v>130</v>
      </c>
      <c r="BE168" s="173" t="n">
        <f aca="false">IF(N168="základní",J168,0)</f>
        <v>0</v>
      </c>
      <c r="BF168" s="173" t="n">
        <f aca="false">IF(N168="snížená",J168,0)</f>
        <v>0</v>
      </c>
      <c r="BG168" s="173" t="n">
        <f aca="false">IF(N168="zákl. přenesená",J168,0)</f>
        <v>0</v>
      </c>
      <c r="BH168" s="173" t="n">
        <f aca="false">IF(N168="sníž. přenesená",J168,0)</f>
        <v>0</v>
      </c>
      <c r="BI168" s="173" t="n">
        <f aca="false">IF(N168="nulová",J168,0)</f>
        <v>0</v>
      </c>
      <c r="BJ168" s="3" t="s">
        <v>79</v>
      </c>
      <c r="BK168" s="173" t="n">
        <f aca="false">ROUND(I168*H168,2)</f>
        <v>0</v>
      </c>
      <c r="BL168" s="3" t="s">
        <v>136</v>
      </c>
      <c r="BM168" s="172" t="s">
        <v>202</v>
      </c>
    </row>
    <row r="169" s="174" customFormat="true" ht="12.8" hidden="false" customHeight="false" outlineLevel="0" collapsed="false">
      <c r="B169" s="175"/>
      <c r="D169" s="176" t="s">
        <v>145</v>
      </c>
      <c r="E169" s="177"/>
      <c r="F169" s="178" t="s">
        <v>183</v>
      </c>
      <c r="H169" s="179" t="n">
        <v>53.34</v>
      </c>
      <c r="I169" s="180"/>
      <c r="L169" s="175"/>
      <c r="M169" s="181"/>
      <c r="N169" s="182"/>
      <c r="O169" s="182"/>
      <c r="P169" s="182"/>
      <c r="Q169" s="182"/>
      <c r="R169" s="182"/>
      <c r="S169" s="182"/>
      <c r="T169" s="183"/>
      <c r="AT169" s="177" t="s">
        <v>145</v>
      </c>
      <c r="AU169" s="177" t="s">
        <v>81</v>
      </c>
      <c r="AV169" s="174" t="s">
        <v>81</v>
      </c>
      <c r="AW169" s="174" t="s">
        <v>31</v>
      </c>
      <c r="AX169" s="174" t="s">
        <v>74</v>
      </c>
      <c r="AY169" s="177" t="s">
        <v>130</v>
      </c>
    </row>
    <row r="170" s="174" customFormat="true" ht="12.8" hidden="false" customHeight="false" outlineLevel="0" collapsed="false">
      <c r="B170" s="175"/>
      <c r="D170" s="176" t="s">
        <v>145</v>
      </c>
      <c r="E170" s="177"/>
      <c r="F170" s="178" t="s">
        <v>203</v>
      </c>
      <c r="H170" s="179" t="n">
        <v>2.1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145</v>
      </c>
      <c r="AU170" s="177" t="s">
        <v>81</v>
      </c>
      <c r="AV170" s="174" t="s">
        <v>81</v>
      </c>
      <c r="AW170" s="174" t="s">
        <v>31</v>
      </c>
      <c r="AX170" s="174" t="s">
        <v>74</v>
      </c>
      <c r="AY170" s="177" t="s">
        <v>130</v>
      </c>
    </row>
    <row r="171" s="194" customFormat="true" ht="12.8" hidden="false" customHeight="false" outlineLevel="0" collapsed="false">
      <c r="B171" s="195"/>
      <c r="D171" s="176" t="s">
        <v>145</v>
      </c>
      <c r="E171" s="196"/>
      <c r="F171" s="197" t="s">
        <v>185</v>
      </c>
      <c r="H171" s="198" t="n">
        <v>55.44</v>
      </c>
      <c r="I171" s="199"/>
      <c r="L171" s="195"/>
      <c r="M171" s="200"/>
      <c r="N171" s="201"/>
      <c r="O171" s="201"/>
      <c r="P171" s="201"/>
      <c r="Q171" s="201"/>
      <c r="R171" s="201"/>
      <c r="S171" s="201"/>
      <c r="T171" s="202"/>
      <c r="AT171" s="196" t="s">
        <v>145</v>
      </c>
      <c r="AU171" s="196" t="s">
        <v>81</v>
      </c>
      <c r="AV171" s="194" t="s">
        <v>136</v>
      </c>
      <c r="AW171" s="194" t="s">
        <v>31</v>
      </c>
      <c r="AX171" s="194" t="s">
        <v>79</v>
      </c>
      <c r="AY171" s="196" t="s">
        <v>130</v>
      </c>
    </row>
    <row r="172" s="27" customFormat="true" ht="24.15" hidden="false" customHeight="true" outlineLevel="0" collapsed="false">
      <c r="A172" s="22"/>
      <c r="B172" s="160"/>
      <c r="C172" s="161" t="s">
        <v>204</v>
      </c>
      <c r="D172" s="161" t="s">
        <v>132</v>
      </c>
      <c r="E172" s="162" t="s">
        <v>205</v>
      </c>
      <c r="F172" s="163" t="s">
        <v>206</v>
      </c>
      <c r="G172" s="164" t="s">
        <v>207</v>
      </c>
      <c r="H172" s="165" t="n">
        <v>3</v>
      </c>
      <c r="I172" s="166"/>
      <c r="J172" s="167" t="n">
        <f aca="false">ROUND(I172*H172,2)</f>
        <v>0</v>
      </c>
      <c r="K172" s="163" t="s">
        <v>143</v>
      </c>
      <c r="L172" s="23"/>
      <c r="M172" s="168"/>
      <c r="N172" s="169" t="s">
        <v>39</v>
      </c>
      <c r="O172" s="60"/>
      <c r="P172" s="170" t="n">
        <f aca="false">O172*H172</f>
        <v>0</v>
      </c>
      <c r="Q172" s="170" t="n">
        <v>0.0415</v>
      </c>
      <c r="R172" s="170" t="n">
        <f aca="false">Q172*H172</f>
        <v>0.1245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136</v>
      </c>
      <c r="AT172" s="172" t="s">
        <v>132</v>
      </c>
      <c r="AU172" s="172" t="s">
        <v>81</v>
      </c>
      <c r="AY172" s="3" t="s">
        <v>130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79</v>
      </c>
      <c r="BK172" s="173" t="n">
        <f aca="false">ROUND(I172*H172,2)</f>
        <v>0</v>
      </c>
      <c r="BL172" s="3" t="s">
        <v>136</v>
      </c>
      <c r="BM172" s="172" t="s">
        <v>208</v>
      </c>
    </row>
    <row r="173" s="174" customFormat="true" ht="12.8" hidden="false" customHeight="false" outlineLevel="0" collapsed="false">
      <c r="B173" s="175"/>
      <c r="D173" s="176" t="s">
        <v>145</v>
      </c>
      <c r="E173" s="177"/>
      <c r="F173" s="178" t="s">
        <v>209</v>
      </c>
      <c r="H173" s="179" t="n">
        <v>3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145</v>
      </c>
      <c r="AU173" s="177" t="s">
        <v>81</v>
      </c>
      <c r="AV173" s="174" t="s">
        <v>81</v>
      </c>
      <c r="AW173" s="174" t="s">
        <v>31</v>
      </c>
      <c r="AX173" s="174" t="s">
        <v>79</v>
      </c>
      <c r="AY173" s="177" t="s">
        <v>130</v>
      </c>
    </row>
    <row r="174" s="27" customFormat="true" ht="24.15" hidden="false" customHeight="true" outlineLevel="0" collapsed="false">
      <c r="A174" s="22"/>
      <c r="B174" s="160"/>
      <c r="C174" s="161" t="s">
        <v>210</v>
      </c>
      <c r="D174" s="161" t="s">
        <v>132</v>
      </c>
      <c r="E174" s="162" t="s">
        <v>211</v>
      </c>
      <c r="F174" s="163" t="s">
        <v>212</v>
      </c>
      <c r="G174" s="164" t="s">
        <v>155</v>
      </c>
      <c r="H174" s="165" t="n">
        <v>14.682</v>
      </c>
      <c r="I174" s="166"/>
      <c r="J174" s="167" t="n">
        <f aca="false">ROUND(I174*H174,2)</f>
        <v>0</v>
      </c>
      <c r="K174" s="163" t="s">
        <v>143</v>
      </c>
      <c r="L174" s="23"/>
      <c r="M174" s="168"/>
      <c r="N174" s="169" t="s">
        <v>39</v>
      </c>
      <c r="O174" s="60"/>
      <c r="P174" s="170" t="n">
        <f aca="false">O174*H174</f>
        <v>0</v>
      </c>
      <c r="Q174" s="170" t="n">
        <v>0.017</v>
      </c>
      <c r="R174" s="170" t="n">
        <f aca="false">Q174*H174</f>
        <v>0.249594</v>
      </c>
      <c r="S174" s="170" t="n">
        <v>0</v>
      </c>
      <c r="T174" s="171" t="n">
        <f aca="false">S174*H174</f>
        <v>0</v>
      </c>
      <c r="U174" s="22"/>
      <c r="V174" s="22"/>
      <c r="W174" s="22"/>
      <c r="X174" s="22"/>
      <c r="Y174" s="22"/>
      <c r="Z174" s="22"/>
      <c r="AA174" s="22"/>
      <c r="AB174" s="22"/>
      <c r="AC174" s="22"/>
      <c r="AD174" s="22"/>
      <c r="AE174" s="22"/>
      <c r="AR174" s="172" t="s">
        <v>136</v>
      </c>
      <c r="AT174" s="172" t="s">
        <v>132</v>
      </c>
      <c r="AU174" s="172" t="s">
        <v>81</v>
      </c>
      <c r="AY174" s="3" t="s">
        <v>130</v>
      </c>
      <c r="BE174" s="173" t="n">
        <f aca="false">IF(N174="základní",J174,0)</f>
        <v>0</v>
      </c>
      <c r="BF174" s="173" t="n">
        <f aca="false">IF(N174="snížená",J174,0)</f>
        <v>0</v>
      </c>
      <c r="BG174" s="173" t="n">
        <f aca="false">IF(N174="zákl. přenesená",J174,0)</f>
        <v>0</v>
      </c>
      <c r="BH174" s="173" t="n">
        <f aca="false">IF(N174="sníž. přenesená",J174,0)</f>
        <v>0</v>
      </c>
      <c r="BI174" s="173" t="n">
        <f aca="false">IF(N174="nulová",J174,0)</f>
        <v>0</v>
      </c>
      <c r="BJ174" s="3" t="s">
        <v>79</v>
      </c>
      <c r="BK174" s="173" t="n">
        <f aca="false">ROUND(I174*H174,2)</f>
        <v>0</v>
      </c>
      <c r="BL174" s="3" t="s">
        <v>136</v>
      </c>
      <c r="BM174" s="172" t="s">
        <v>213</v>
      </c>
    </row>
    <row r="175" s="174" customFormat="true" ht="12.8" hidden="false" customHeight="false" outlineLevel="0" collapsed="false">
      <c r="B175" s="175"/>
      <c r="D175" s="176" t="s">
        <v>145</v>
      </c>
      <c r="E175" s="177"/>
      <c r="F175" s="178" t="s">
        <v>214</v>
      </c>
      <c r="H175" s="179" t="n">
        <v>3.948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145</v>
      </c>
      <c r="AU175" s="177" t="s">
        <v>81</v>
      </c>
      <c r="AV175" s="174" t="s">
        <v>81</v>
      </c>
      <c r="AW175" s="174" t="s">
        <v>31</v>
      </c>
      <c r="AX175" s="174" t="s">
        <v>74</v>
      </c>
      <c r="AY175" s="177" t="s">
        <v>130</v>
      </c>
    </row>
    <row r="176" s="174" customFormat="true" ht="12.8" hidden="false" customHeight="false" outlineLevel="0" collapsed="false">
      <c r="B176" s="175"/>
      <c r="D176" s="176" t="s">
        <v>145</v>
      </c>
      <c r="E176" s="177"/>
      <c r="F176" s="178" t="s">
        <v>215</v>
      </c>
      <c r="H176" s="179" t="n">
        <v>5.794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145</v>
      </c>
      <c r="AU176" s="177" t="s">
        <v>81</v>
      </c>
      <c r="AV176" s="174" t="s">
        <v>81</v>
      </c>
      <c r="AW176" s="174" t="s">
        <v>31</v>
      </c>
      <c r="AX176" s="174" t="s">
        <v>74</v>
      </c>
      <c r="AY176" s="177" t="s">
        <v>130</v>
      </c>
    </row>
    <row r="177" s="174" customFormat="true" ht="12.8" hidden="false" customHeight="false" outlineLevel="0" collapsed="false">
      <c r="B177" s="175"/>
      <c r="D177" s="176" t="s">
        <v>145</v>
      </c>
      <c r="E177" s="177"/>
      <c r="F177" s="178" t="s">
        <v>216</v>
      </c>
      <c r="H177" s="179" t="n">
        <v>3.512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145</v>
      </c>
      <c r="AU177" s="177" t="s">
        <v>81</v>
      </c>
      <c r="AV177" s="174" t="s">
        <v>81</v>
      </c>
      <c r="AW177" s="174" t="s">
        <v>31</v>
      </c>
      <c r="AX177" s="174" t="s">
        <v>74</v>
      </c>
      <c r="AY177" s="177" t="s">
        <v>130</v>
      </c>
    </row>
    <row r="178" s="174" customFormat="true" ht="12.8" hidden="false" customHeight="false" outlineLevel="0" collapsed="false">
      <c r="B178" s="175"/>
      <c r="D178" s="176" t="s">
        <v>145</v>
      </c>
      <c r="E178" s="177"/>
      <c r="F178" s="178" t="s">
        <v>217</v>
      </c>
      <c r="H178" s="179" t="n">
        <v>1.428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145</v>
      </c>
      <c r="AU178" s="177" t="s">
        <v>81</v>
      </c>
      <c r="AV178" s="174" t="s">
        <v>81</v>
      </c>
      <c r="AW178" s="174" t="s">
        <v>31</v>
      </c>
      <c r="AX178" s="174" t="s">
        <v>74</v>
      </c>
      <c r="AY178" s="177" t="s">
        <v>130</v>
      </c>
    </row>
    <row r="179" s="194" customFormat="true" ht="12.8" hidden="false" customHeight="false" outlineLevel="0" collapsed="false">
      <c r="B179" s="195"/>
      <c r="D179" s="176" t="s">
        <v>145</v>
      </c>
      <c r="E179" s="196"/>
      <c r="F179" s="197" t="s">
        <v>185</v>
      </c>
      <c r="H179" s="198" t="n">
        <v>14.682</v>
      </c>
      <c r="I179" s="199"/>
      <c r="L179" s="195"/>
      <c r="M179" s="200"/>
      <c r="N179" s="201"/>
      <c r="O179" s="201"/>
      <c r="P179" s="201"/>
      <c r="Q179" s="201"/>
      <c r="R179" s="201"/>
      <c r="S179" s="201"/>
      <c r="T179" s="202"/>
      <c r="AT179" s="196" t="s">
        <v>145</v>
      </c>
      <c r="AU179" s="196" t="s">
        <v>81</v>
      </c>
      <c r="AV179" s="194" t="s">
        <v>136</v>
      </c>
      <c r="AW179" s="194" t="s">
        <v>31</v>
      </c>
      <c r="AX179" s="194" t="s">
        <v>79</v>
      </c>
      <c r="AY179" s="196" t="s">
        <v>130</v>
      </c>
    </row>
    <row r="180" s="27" customFormat="true" ht="33" hidden="false" customHeight="true" outlineLevel="0" collapsed="false">
      <c r="A180" s="22"/>
      <c r="B180" s="160"/>
      <c r="C180" s="161" t="s">
        <v>218</v>
      </c>
      <c r="D180" s="161" t="s">
        <v>132</v>
      </c>
      <c r="E180" s="162" t="s">
        <v>219</v>
      </c>
      <c r="F180" s="163" t="s">
        <v>220</v>
      </c>
      <c r="G180" s="164" t="s">
        <v>155</v>
      </c>
      <c r="H180" s="165" t="n">
        <v>415.682</v>
      </c>
      <c r="I180" s="166"/>
      <c r="J180" s="167" t="n">
        <f aca="false">ROUND(I180*H180,2)</f>
        <v>0</v>
      </c>
      <c r="K180" s="163" t="s">
        <v>143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0.0062</v>
      </c>
      <c r="R180" s="170" t="n">
        <f aca="false">Q180*H180</f>
        <v>2.5772284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136</v>
      </c>
      <c r="AT180" s="172" t="s">
        <v>132</v>
      </c>
      <c r="AU180" s="172" t="s">
        <v>81</v>
      </c>
      <c r="AY180" s="3" t="s">
        <v>130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136</v>
      </c>
      <c r="BM180" s="172" t="s">
        <v>221</v>
      </c>
    </row>
    <row r="181" s="27" customFormat="true" ht="24.15" hidden="false" customHeight="true" outlineLevel="0" collapsed="false">
      <c r="A181" s="22"/>
      <c r="B181" s="160"/>
      <c r="C181" s="161" t="s">
        <v>222</v>
      </c>
      <c r="D181" s="161" t="s">
        <v>132</v>
      </c>
      <c r="E181" s="162" t="s">
        <v>223</v>
      </c>
      <c r="F181" s="163" t="s">
        <v>224</v>
      </c>
      <c r="G181" s="164" t="s">
        <v>155</v>
      </c>
      <c r="H181" s="165" t="n">
        <v>2.22</v>
      </c>
      <c r="I181" s="166"/>
      <c r="J181" s="167" t="n">
        <f aca="false">ROUND(I181*H181,2)</f>
        <v>0</v>
      </c>
      <c r="K181" s="163" t="s">
        <v>143</v>
      </c>
      <c r="L181" s="23"/>
      <c r="M181" s="168"/>
      <c r="N181" s="169" t="s">
        <v>39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</v>
      </c>
      <c r="T181" s="171" t="n">
        <f aca="false">S181*H181</f>
        <v>0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136</v>
      </c>
      <c r="AT181" s="172" t="s">
        <v>132</v>
      </c>
      <c r="AU181" s="172" t="s">
        <v>81</v>
      </c>
      <c r="AY181" s="3" t="s">
        <v>130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79</v>
      </c>
      <c r="BK181" s="173" t="n">
        <f aca="false">ROUND(I181*H181,2)</f>
        <v>0</v>
      </c>
      <c r="BL181" s="3" t="s">
        <v>136</v>
      </c>
      <c r="BM181" s="172" t="s">
        <v>225</v>
      </c>
    </row>
    <row r="182" s="174" customFormat="true" ht="12.8" hidden="false" customHeight="false" outlineLevel="0" collapsed="false">
      <c r="B182" s="175"/>
      <c r="D182" s="176" t="s">
        <v>145</v>
      </c>
      <c r="E182" s="177"/>
      <c r="F182" s="178" t="s">
        <v>226</v>
      </c>
      <c r="H182" s="179" t="n">
        <v>2.22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145</v>
      </c>
      <c r="AU182" s="177" t="s">
        <v>81</v>
      </c>
      <c r="AV182" s="174" t="s">
        <v>81</v>
      </c>
      <c r="AW182" s="174" t="s">
        <v>31</v>
      </c>
      <c r="AX182" s="174" t="s">
        <v>79</v>
      </c>
      <c r="AY182" s="177" t="s">
        <v>130</v>
      </c>
    </row>
    <row r="183" s="27" customFormat="true" ht="24.15" hidden="false" customHeight="true" outlineLevel="0" collapsed="false">
      <c r="A183" s="22"/>
      <c r="B183" s="160"/>
      <c r="C183" s="161" t="s">
        <v>227</v>
      </c>
      <c r="D183" s="161" t="s">
        <v>132</v>
      </c>
      <c r="E183" s="162" t="s">
        <v>228</v>
      </c>
      <c r="F183" s="163" t="s">
        <v>229</v>
      </c>
      <c r="G183" s="164" t="s">
        <v>171</v>
      </c>
      <c r="H183" s="165" t="n">
        <v>5</v>
      </c>
      <c r="I183" s="166"/>
      <c r="J183" s="167" t="n">
        <f aca="false">ROUND(I183*H183,2)</f>
        <v>0</v>
      </c>
      <c r="K183" s="163" t="s">
        <v>143</v>
      </c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0.0015</v>
      </c>
      <c r="R183" s="170" t="n">
        <f aca="false">Q183*H183</f>
        <v>0.0075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136</v>
      </c>
      <c r="AT183" s="172" t="s">
        <v>132</v>
      </c>
      <c r="AU183" s="172" t="s">
        <v>81</v>
      </c>
      <c r="AY183" s="3" t="s">
        <v>130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136</v>
      </c>
      <c r="BM183" s="172" t="s">
        <v>230</v>
      </c>
    </row>
    <row r="184" s="174" customFormat="true" ht="12.8" hidden="false" customHeight="false" outlineLevel="0" collapsed="false">
      <c r="B184" s="175"/>
      <c r="D184" s="176" t="s">
        <v>145</v>
      </c>
      <c r="E184" s="177"/>
      <c r="F184" s="178" t="s">
        <v>231</v>
      </c>
      <c r="H184" s="179" t="n">
        <v>5</v>
      </c>
      <c r="I184" s="180"/>
      <c r="L184" s="175"/>
      <c r="M184" s="181"/>
      <c r="N184" s="182"/>
      <c r="O184" s="182"/>
      <c r="P184" s="182"/>
      <c r="Q184" s="182"/>
      <c r="R184" s="182"/>
      <c r="S184" s="182"/>
      <c r="T184" s="183"/>
      <c r="AT184" s="177" t="s">
        <v>145</v>
      </c>
      <c r="AU184" s="177" t="s">
        <v>81</v>
      </c>
      <c r="AV184" s="174" t="s">
        <v>81</v>
      </c>
      <c r="AW184" s="174" t="s">
        <v>31</v>
      </c>
      <c r="AX184" s="174" t="s">
        <v>79</v>
      </c>
      <c r="AY184" s="177" t="s">
        <v>130</v>
      </c>
    </row>
    <row r="185" s="27" customFormat="true" ht="24.15" hidden="false" customHeight="true" outlineLevel="0" collapsed="false">
      <c r="A185" s="22"/>
      <c r="B185" s="160"/>
      <c r="C185" s="161" t="s">
        <v>232</v>
      </c>
      <c r="D185" s="161" t="s">
        <v>132</v>
      </c>
      <c r="E185" s="162" t="s">
        <v>233</v>
      </c>
      <c r="F185" s="163" t="s">
        <v>234</v>
      </c>
      <c r="G185" s="164" t="s">
        <v>155</v>
      </c>
      <c r="H185" s="165" t="n">
        <v>9.22</v>
      </c>
      <c r="I185" s="166"/>
      <c r="J185" s="167" t="n">
        <f aca="false">ROUND(I185*H185,2)</f>
        <v>0</v>
      </c>
      <c r="K185" s="163" t="s">
        <v>143</v>
      </c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0.102</v>
      </c>
      <c r="R185" s="170" t="n">
        <f aca="false">Q185*H185</f>
        <v>0.94044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136</v>
      </c>
      <c r="AT185" s="172" t="s">
        <v>132</v>
      </c>
      <c r="AU185" s="172" t="s">
        <v>81</v>
      </c>
      <c r="AY185" s="3" t="s">
        <v>130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136</v>
      </c>
      <c r="BM185" s="172" t="s">
        <v>235</v>
      </c>
    </row>
    <row r="186" s="174" customFormat="true" ht="12.8" hidden="false" customHeight="false" outlineLevel="0" collapsed="false">
      <c r="B186" s="175"/>
      <c r="D186" s="176" t="s">
        <v>145</v>
      </c>
      <c r="E186" s="177"/>
      <c r="F186" s="178" t="s">
        <v>236</v>
      </c>
      <c r="H186" s="179" t="n">
        <v>9.22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145</v>
      </c>
      <c r="AU186" s="177" t="s">
        <v>81</v>
      </c>
      <c r="AV186" s="174" t="s">
        <v>81</v>
      </c>
      <c r="AW186" s="174" t="s">
        <v>31</v>
      </c>
      <c r="AX186" s="174" t="s">
        <v>79</v>
      </c>
      <c r="AY186" s="177" t="s">
        <v>130</v>
      </c>
    </row>
    <row r="187" s="27" customFormat="true" ht="21.75" hidden="false" customHeight="true" outlineLevel="0" collapsed="false">
      <c r="A187" s="22"/>
      <c r="B187" s="160"/>
      <c r="C187" s="161" t="s">
        <v>237</v>
      </c>
      <c r="D187" s="161" t="s">
        <v>132</v>
      </c>
      <c r="E187" s="162" t="s">
        <v>238</v>
      </c>
      <c r="F187" s="163" t="s">
        <v>239</v>
      </c>
      <c r="G187" s="164" t="s">
        <v>207</v>
      </c>
      <c r="H187" s="165" t="n">
        <v>4</v>
      </c>
      <c r="I187" s="166"/>
      <c r="J187" s="167" t="n">
        <f aca="false">ROUND(I187*H187,2)</f>
        <v>0</v>
      </c>
      <c r="K187" s="163" t="s">
        <v>143</v>
      </c>
      <c r="L187" s="23"/>
      <c r="M187" s="168"/>
      <c r="N187" s="169" t="s">
        <v>39</v>
      </c>
      <c r="O187" s="60"/>
      <c r="P187" s="170" t="n">
        <f aca="false">O187*H187</f>
        <v>0</v>
      </c>
      <c r="Q187" s="170" t="n">
        <v>0.04684</v>
      </c>
      <c r="R187" s="170" t="n">
        <f aca="false">Q187*H187</f>
        <v>0.18736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136</v>
      </c>
      <c r="AT187" s="172" t="s">
        <v>132</v>
      </c>
      <c r="AU187" s="172" t="s">
        <v>81</v>
      </c>
      <c r="AY187" s="3" t="s">
        <v>130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136</v>
      </c>
      <c r="BM187" s="172" t="s">
        <v>240</v>
      </c>
    </row>
    <row r="188" s="27" customFormat="true" ht="24.15" hidden="false" customHeight="true" outlineLevel="0" collapsed="false">
      <c r="A188" s="22"/>
      <c r="B188" s="160"/>
      <c r="C188" s="184" t="s">
        <v>6</v>
      </c>
      <c r="D188" s="184" t="s">
        <v>147</v>
      </c>
      <c r="E188" s="185" t="s">
        <v>241</v>
      </c>
      <c r="F188" s="186" t="s">
        <v>242</v>
      </c>
      <c r="G188" s="187" t="s">
        <v>207</v>
      </c>
      <c r="H188" s="188" t="n">
        <v>4</v>
      </c>
      <c r="I188" s="189"/>
      <c r="J188" s="190" t="n">
        <f aca="false">ROUND(I188*H188,2)</f>
        <v>0</v>
      </c>
      <c r="K188" s="163" t="s">
        <v>143</v>
      </c>
      <c r="L188" s="191"/>
      <c r="M188" s="192"/>
      <c r="N188" s="193" t="s">
        <v>39</v>
      </c>
      <c r="O188" s="60"/>
      <c r="P188" s="170" t="n">
        <f aca="false">O188*H188</f>
        <v>0</v>
      </c>
      <c r="Q188" s="170" t="n">
        <v>0.01201</v>
      </c>
      <c r="R188" s="170" t="n">
        <f aca="false">Q188*H188</f>
        <v>0.04804</v>
      </c>
      <c r="S188" s="170" t="n">
        <v>0</v>
      </c>
      <c r="T188" s="171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150</v>
      </c>
      <c r="AT188" s="172" t="s">
        <v>147</v>
      </c>
      <c r="AU188" s="172" t="s">
        <v>81</v>
      </c>
      <c r="AY188" s="3" t="s">
        <v>130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79</v>
      </c>
      <c r="BK188" s="173" t="n">
        <f aca="false">ROUND(I188*H188,2)</f>
        <v>0</v>
      </c>
      <c r="BL188" s="3" t="s">
        <v>136</v>
      </c>
      <c r="BM188" s="172" t="s">
        <v>243</v>
      </c>
    </row>
    <row r="189" s="146" customFormat="true" ht="22.8" hidden="false" customHeight="true" outlineLevel="0" collapsed="false">
      <c r="B189" s="147"/>
      <c r="D189" s="148" t="s">
        <v>73</v>
      </c>
      <c r="E189" s="158" t="s">
        <v>179</v>
      </c>
      <c r="F189" s="158" t="s">
        <v>244</v>
      </c>
      <c r="I189" s="150"/>
      <c r="J189" s="159" t="n">
        <f aca="false">BK189</f>
        <v>0</v>
      </c>
      <c r="L189" s="147"/>
      <c r="M189" s="152"/>
      <c r="N189" s="153"/>
      <c r="O189" s="153"/>
      <c r="P189" s="154" t="n">
        <f aca="false">SUM(P190:P223)</f>
        <v>0</v>
      </c>
      <c r="Q189" s="153"/>
      <c r="R189" s="154" t="n">
        <f aca="false">SUM(R190:R223)</f>
        <v>0.0729365</v>
      </c>
      <c r="S189" s="153"/>
      <c r="T189" s="155" t="n">
        <f aca="false">SUM(T190:T223)</f>
        <v>8.62898</v>
      </c>
      <c r="AR189" s="148" t="s">
        <v>79</v>
      </c>
      <c r="AT189" s="156" t="s">
        <v>73</v>
      </c>
      <c r="AU189" s="156" t="s">
        <v>79</v>
      </c>
      <c r="AY189" s="148" t="s">
        <v>130</v>
      </c>
      <c r="BK189" s="157" t="n">
        <f aca="false">SUM(BK190:BK223)</f>
        <v>0</v>
      </c>
    </row>
    <row r="190" s="27" customFormat="true" ht="33" hidden="false" customHeight="true" outlineLevel="0" collapsed="false">
      <c r="A190" s="22"/>
      <c r="B190" s="160"/>
      <c r="C190" s="161" t="s">
        <v>245</v>
      </c>
      <c r="D190" s="161" t="s">
        <v>132</v>
      </c>
      <c r="E190" s="162" t="s">
        <v>246</v>
      </c>
      <c r="F190" s="163" t="s">
        <v>247</v>
      </c>
      <c r="G190" s="164" t="s">
        <v>155</v>
      </c>
      <c r="H190" s="165" t="n">
        <v>8.95</v>
      </c>
      <c r="I190" s="166"/>
      <c r="J190" s="167" t="n">
        <f aca="false">ROUND(I190*H190,2)</f>
        <v>0</v>
      </c>
      <c r="K190" s="163" t="s">
        <v>143</v>
      </c>
      <c r="L190" s="23"/>
      <c r="M190" s="168"/>
      <c r="N190" s="169" t="s">
        <v>39</v>
      </c>
      <c r="O190" s="60"/>
      <c r="P190" s="170" t="n">
        <f aca="false">O190*H190</f>
        <v>0</v>
      </c>
      <c r="Q190" s="170" t="n">
        <v>0.00013</v>
      </c>
      <c r="R190" s="170" t="n">
        <f aca="false">Q190*H190</f>
        <v>0.0011635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136</v>
      </c>
      <c r="AT190" s="172" t="s">
        <v>132</v>
      </c>
      <c r="AU190" s="172" t="s">
        <v>81</v>
      </c>
      <c r="AY190" s="3" t="s">
        <v>130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79</v>
      </c>
      <c r="BK190" s="173" t="n">
        <f aca="false">ROUND(I190*H190,2)</f>
        <v>0</v>
      </c>
      <c r="BL190" s="3" t="s">
        <v>136</v>
      </c>
      <c r="BM190" s="172" t="s">
        <v>248</v>
      </c>
    </row>
    <row r="191" s="174" customFormat="true" ht="12.8" hidden="false" customHeight="false" outlineLevel="0" collapsed="false">
      <c r="B191" s="175"/>
      <c r="D191" s="176" t="s">
        <v>145</v>
      </c>
      <c r="E191" s="177"/>
      <c r="F191" s="178" t="s">
        <v>249</v>
      </c>
      <c r="H191" s="179" t="n">
        <v>8.95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145</v>
      </c>
      <c r="AU191" s="177" t="s">
        <v>81</v>
      </c>
      <c r="AV191" s="174" t="s">
        <v>81</v>
      </c>
      <c r="AW191" s="174" t="s">
        <v>31</v>
      </c>
      <c r="AX191" s="174" t="s">
        <v>79</v>
      </c>
      <c r="AY191" s="177" t="s">
        <v>130</v>
      </c>
    </row>
    <row r="192" s="27" customFormat="true" ht="24.15" hidden="false" customHeight="true" outlineLevel="0" collapsed="false">
      <c r="A192" s="22"/>
      <c r="B192" s="160"/>
      <c r="C192" s="161" t="s">
        <v>250</v>
      </c>
      <c r="D192" s="161" t="s">
        <v>132</v>
      </c>
      <c r="E192" s="162" t="s">
        <v>251</v>
      </c>
      <c r="F192" s="163" t="s">
        <v>252</v>
      </c>
      <c r="G192" s="164" t="s">
        <v>135</v>
      </c>
      <c r="H192" s="165" t="n">
        <v>8.95</v>
      </c>
      <c r="I192" s="166"/>
      <c r="J192" s="167" t="n">
        <f aca="false">ROUND(I192*H192,2)</f>
        <v>0</v>
      </c>
      <c r="K192" s="163" t="s">
        <v>143</v>
      </c>
      <c r="L192" s="23"/>
      <c r="M192" s="168"/>
      <c r="N192" s="169" t="s">
        <v>39</v>
      </c>
      <c r="O192" s="60"/>
      <c r="P192" s="170" t="n">
        <f aca="false">O192*H192</f>
        <v>0</v>
      </c>
      <c r="Q192" s="170" t="n">
        <v>4E-005</v>
      </c>
      <c r="R192" s="170" t="n">
        <f aca="false">Q192*H192</f>
        <v>0.000358</v>
      </c>
      <c r="S192" s="170" t="n">
        <v>0</v>
      </c>
      <c r="T192" s="171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136</v>
      </c>
      <c r="AT192" s="172" t="s">
        <v>132</v>
      </c>
      <c r="AU192" s="172" t="s">
        <v>81</v>
      </c>
      <c r="AY192" s="3" t="s">
        <v>130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79</v>
      </c>
      <c r="BK192" s="173" t="n">
        <f aca="false">ROUND(I192*H192,2)</f>
        <v>0</v>
      </c>
      <c r="BL192" s="3" t="s">
        <v>136</v>
      </c>
      <c r="BM192" s="172" t="s">
        <v>253</v>
      </c>
    </row>
    <row r="193" s="27" customFormat="true" ht="24.15" hidden="false" customHeight="true" outlineLevel="0" collapsed="false">
      <c r="A193" s="22"/>
      <c r="B193" s="160"/>
      <c r="C193" s="161" t="s">
        <v>254</v>
      </c>
      <c r="D193" s="161" t="s">
        <v>132</v>
      </c>
      <c r="E193" s="162" t="s">
        <v>255</v>
      </c>
      <c r="F193" s="163" t="s">
        <v>256</v>
      </c>
      <c r="G193" s="164" t="s">
        <v>155</v>
      </c>
      <c r="H193" s="165" t="n">
        <v>9.22</v>
      </c>
      <c r="I193" s="166"/>
      <c r="J193" s="167" t="n">
        <f aca="false">ROUND(I193*H193,2)</f>
        <v>0</v>
      </c>
      <c r="K193" s="163" t="s">
        <v>143</v>
      </c>
      <c r="L193" s="23"/>
      <c r="M193" s="168"/>
      <c r="N193" s="169" t="s">
        <v>39</v>
      </c>
      <c r="O193" s="60"/>
      <c r="P193" s="170" t="n">
        <f aca="false">O193*H193</f>
        <v>0</v>
      </c>
      <c r="Q193" s="170" t="n">
        <v>0</v>
      </c>
      <c r="R193" s="170" t="n">
        <f aca="false">Q193*H193</f>
        <v>0</v>
      </c>
      <c r="S193" s="170" t="n">
        <v>0.035</v>
      </c>
      <c r="T193" s="171" t="n">
        <f aca="false">S193*H193</f>
        <v>0.3227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2" t="s">
        <v>136</v>
      </c>
      <c r="AT193" s="172" t="s">
        <v>132</v>
      </c>
      <c r="AU193" s="172" t="s">
        <v>81</v>
      </c>
      <c r="AY193" s="3" t="s">
        <v>130</v>
      </c>
      <c r="BE193" s="173" t="n">
        <f aca="false">IF(N193="základní",J193,0)</f>
        <v>0</v>
      </c>
      <c r="BF193" s="173" t="n">
        <f aca="false">IF(N193="snížená",J193,0)</f>
        <v>0</v>
      </c>
      <c r="BG193" s="173" t="n">
        <f aca="false">IF(N193="zákl. přenesená",J193,0)</f>
        <v>0</v>
      </c>
      <c r="BH193" s="173" t="n">
        <f aca="false">IF(N193="sníž. přenesená",J193,0)</f>
        <v>0</v>
      </c>
      <c r="BI193" s="173" t="n">
        <f aca="false">IF(N193="nulová",J193,0)</f>
        <v>0</v>
      </c>
      <c r="BJ193" s="3" t="s">
        <v>79</v>
      </c>
      <c r="BK193" s="173" t="n">
        <f aca="false">ROUND(I193*H193,2)</f>
        <v>0</v>
      </c>
      <c r="BL193" s="3" t="s">
        <v>136</v>
      </c>
      <c r="BM193" s="172" t="s">
        <v>257</v>
      </c>
    </row>
    <row r="194" s="174" customFormat="true" ht="12.8" hidden="false" customHeight="false" outlineLevel="0" collapsed="false">
      <c r="B194" s="175"/>
      <c r="D194" s="176" t="s">
        <v>145</v>
      </c>
      <c r="E194" s="177"/>
      <c r="F194" s="178" t="s">
        <v>258</v>
      </c>
      <c r="H194" s="179" t="n">
        <v>9.22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145</v>
      </c>
      <c r="AU194" s="177" t="s">
        <v>81</v>
      </c>
      <c r="AV194" s="174" t="s">
        <v>81</v>
      </c>
      <c r="AW194" s="174" t="s">
        <v>31</v>
      </c>
      <c r="AX194" s="174" t="s">
        <v>79</v>
      </c>
      <c r="AY194" s="177" t="s">
        <v>130</v>
      </c>
    </row>
    <row r="195" s="27" customFormat="true" ht="21.75" hidden="false" customHeight="true" outlineLevel="0" collapsed="false">
      <c r="A195" s="22"/>
      <c r="B195" s="160"/>
      <c r="C195" s="161" t="s">
        <v>259</v>
      </c>
      <c r="D195" s="161" t="s">
        <v>132</v>
      </c>
      <c r="E195" s="162" t="s">
        <v>260</v>
      </c>
      <c r="F195" s="163" t="s">
        <v>261</v>
      </c>
      <c r="G195" s="164" t="s">
        <v>155</v>
      </c>
      <c r="H195" s="165" t="n">
        <v>6</v>
      </c>
      <c r="I195" s="166"/>
      <c r="J195" s="167" t="n">
        <f aca="false">ROUND(I195*H195,2)</f>
        <v>0</v>
      </c>
      <c r="K195" s="163" t="s">
        <v>143</v>
      </c>
      <c r="L195" s="23"/>
      <c r="M195" s="168"/>
      <c r="N195" s="169" t="s">
        <v>39</v>
      </c>
      <c r="O195" s="60"/>
      <c r="P195" s="170" t="n">
        <f aca="false">O195*H195</f>
        <v>0</v>
      </c>
      <c r="Q195" s="170" t="n">
        <v>0</v>
      </c>
      <c r="R195" s="170" t="n">
        <f aca="false">Q195*H195</f>
        <v>0</v>
      </c>
      <c r="S195" s="170" t="n">
        <v>0.076</v>
      </c>
      <c r="T195" s="171" t="n">
        <f aca="false">S195*H195</f>
        <v>0.456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2" t="s">
        <v>136</v>
      </c>
      <c r="AT195" s="172" t="s">
        <v>132</v>
      </c>
      <c r="AU195" s="172" t="s">
        <v>81</v>
      </c>
      <c r="AY195" s="3" t="s">
        <v>130</v>
      </c>
      <c r="BE195" s="173" t="n">
        <f aca="false">IF(N195="základní",J195,0)</f>
        <v>0</v>
      </c>
      <c r="BF195" s="173" t="n">
        <f aca="false">IF(N195="snížená",J195,0)</f>
        <v>0</v>
      </c>
      <c r="BG195" s="173" t="n">
        <f aca="false">IF(N195="zákl. přenesená",J195,0)</f>
        <v>0</v>
      </c>
      <c r="BH195" s="173" t="n">
        <f aca="false">IF(N195="sníž. přenesená",J195,0)</f>
        <v>0</v>
      </c>
      <c r="BI195" s="173" t="n">
        <f aca="false">IF(N195="nulová",J195,0)</f>
        <v>0</v>
      </c>
      <c r="BJ195" s="3" t="s">
        <v>79</v>
      </c>
      <c r="BK195" s="173" t="n">
        <f aca="false">ROUND(I195*H195,2)</f>
        <v>0</v>
      </c>
      <c r="BL195" s="3" t="s">
        <v>136</v>
      </c>
      <c r="BM195" s="172" t="s">
        <v>262</v>
      </c>
    </row>
    <row r="196" s="174" customFormat="true" ht="12.8" hidden="false" customHeight="false" outlineLevel="0" collapsed="false">
      <c r="B196" s="175"/>
      <c r="D196" s="176" t="s">
        <v>145</v>
      </c>
      <c r="E196" s="177"/>
      <c r="F196" s="178" t="s">
        <v>263</v>
      </c>
      <c r="H196" s="179" t="n">
        <v>6</v>
      </c>
      <c r="I196" s="180"/>
      <c r="L196" s="175"/>
      <c r="M196" s="181"/>
      <c r="N196" s="182"/>
      <c r="O196" s="182"/>
      <c r="P196" s="182"/>
      <c r="Q196" s="182"/>
      <c r="R196" s="182"/>
      <c r="S196" s="182"/>
      <c r="T196" s="183"/>
      <c r="AT196" s="177" t="s">
        <v>145</v>
      </c>
      <c r="AU196" s="177" t="s">
        <v>81</v>
      </c>
      <c r="AV196" s="174" t="s">
        <v>81</v>
      </c>
      <c r="AW196" s="174" t="s">
        <v>31</v>
      </c>
      <c r="AX196" s="174" t="s">
        <v>79</v>
      </c>
      <c r="AY196" s="177" t="s">
        <v>130</v>
      </c>
    </row>
    <row r="197" s="27" customFormat="true" ht="21.75" hidden="false" customHeight="true" outlineLevel="0" collapsed="false">
      <c r="A197" s="22"/>
      <c r="B197" s="160"/>
      <c r="C197" s="161" t="s">
        <v>264</v>
      </c>
      <c r="D197" s="161" t="s">
        <v>132</v>
      </c>
      <c r="E197" s="162" t="s">
        <v>265</v>
      </c>
      <c r="F197" s="163" t="s">
        <v>266</v>
      </c>
      <c r="G197" s="164" t="s">
        <v>207</v>
      </c>
      <c r="H197" s="165" t="n">
        <v>1</v>
      </c>
      <c r="I197" s="166"/>
      <c r="J197" s="167" t="n">
        <f aca="false">ROUND(I197*H197,2)</f>
        <v>0</v>
      </c>
      <c r="K197" s="163"/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</v>
      </c>
      <c r="T197" s="171" t="n">
        <f aca="false">S197*H197</f>
        <v>0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136</v>
      </c>
      <c r="AT197" s="172" t="s">
        <v>132</v>
      </c>
      <c r="AU197" s="172" t="s">
        <v>81</v>
      </c>
      <c r="AY197" s="3" t="s">
        <v>130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136</v>
      </c>
      <c r="BM197" s="172" t="s">
        <v>267</v>
      </c>
    </row>
    <row r="198" s="174" customFormat="true" ht="12.8" hidden="false" customHeight="false" outlineLevel="0" collapsed="false">
      <c r="B198" s="175"/>
      <c r="D198" s="176" t="s">
        <v>145</v>
      </c>
      <c r="E198" s="177"/>
      <c r="F198" s="178" t="s">
        <v>79</v>
      </c>
      <c r="H198" s="179" t="n">
        <v>1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145</v>
      </c>
      <c r="AU198" s="177" t="s">
        <v>81</v>
      </c>
      <c r="AV198" s="174" t="s">
        <v>81</v>
      </c>
      <c r="AW198" s="174" t="s">
        <v>31</v>
      </c>
      <c r="AX198" s="174" t="s">
        <v>79</v>
      </c>
      <c r="AY198" s="177" t="s">
        <v>130</v>
      </c>
    </row>
    <row r="199" s="27" customFormat="true" ht="16.5" hidden="false" customHeight="true" outlineLevel="0" collapsed="false">
      <c r="A199" s="22"/>
      <c r="B199" s="160"/>
      <c r="C199" s="161" t="s">
        <v>268</v>
      </c>
      <c r="D199" s="161" t="s">
        <v>132</v>
      </c>
      <c r="E199" s="162" t="s">
        <v>269</v>
      </c>
      <c r="F199" s="163" t="s">
        <v>270</v>
      </c>
      <c r="G199" s="164" t="s">
        <v>207</v>
      </c>
      <c r="H199" s="165" t="n">
        <v>2</v>
      </c>
      <c r="I199" s="166"/>
      <c r="J199" s="167" t="n">
        <f aca="false">ROUND(I199*H199,2)</f>
        <v>0</v>
      </c>
      <c r="K199" s="163"/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136</v>
      </c>
      <c r="AT199" s="172" t="s">
        <v>132</v>
      </c>
      <c r="AU199" s="172" t="s">
        <v>81</v>
      </c>
      <c r="AY199" s="3" t="s">
        <v>130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136</v>
      </c>
      <c r="BM199" s="172" t="s">
        <v>271</v>
      </c>
    </row>
    <row r="200" s="27" customFormat="true" ht="24.15" hidden="false" customHeight="true" outlineLevel="0" collapsed="false">
      <c r="A200" s="22"/>
      <c r="B200" s="160"/>
      <c r="C200" s="161" t="s">
        <v>272</v>
      </c>
      <c r="D200" s="161" t="s">
        <v>132</v>
      </c>
      <c r="E200" s="162" t="s">
        <v>273</v>
      </c>
      <c r="F200" s="163" t="s">
        <v>274</v>
      </c>
      <c r="G200" s="164" t="s">
        <v>135</v>
      </c>
      <c r="H200" s="165" t="n">
        <v>1</v>
      </c>
      <c r="I200" s="166"/>
      <c r="J200" s="167" t="n">
        <f aca="false">ROUND(I200*H200,2)</f>
        <v>0</v>
      </c>
      <c r="K200" s="163"/>
      <c r="L200" s="23"/>
      <c r="M200" s="168"/>
      <c r="N200" s="169" t="s">
        <v>39</v>
      </c>
      <c r="O200" s="60"/>
      <c r="P200" s="170" t="n">
        <f aca="false">O200*H200</f>
        <v>0</v>
      </c>
      <c r="Q200" s="170" t="n">
        <v>0.07</v>
      </c>
      <c r="R200" s="170" t="n">
        <f aca="false">Q200*H200</f>
        <v>0.07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136</v>
      </c>
      <c r="AT200" s="172" t="s">
        <v>132</v>
      </c>
      <c r="AU200" s="172" t="s">
        <v>81</v>
      </c>
      <c r="AY200" s="3" t="s">
        <v>130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79</v>
      </c>
      <c r="BK200" s="173" t="n">
        <f aca="false">ROUND(I200*H200,2)</f>
        <v>0</v>
      </c>
      <c r="BL200" s="3" t="s">
        <v>136</v>
      </c>
      <c r="BM200" s="172" t="s">
        <v>275</v>
      </c>
    </row>
    <row r="201" s="27" customFormat="true" ht="24.15" hidden="false" customHeight="true" outlineLevel="0" collapsed="false">
      <c r="A201" s="22"/>
      <c r="B201" s="160"/>
      <c r="C201" s="161" t="s">
        <v>276</v>
      </c>
      <c r="D201" s="161" t="s">
        <v>132</v>
      </c>
      <c r="E201" s="162" t="s">
        <v>277</v>
      </c>
      <c r="F201" s="163" t="s">
        <v>278</v>
      </c>
      <c r="G201" s="164" t="s">
        <v>155</v>
      </c>
      <c r="H201" s="165" t="n">
        <v>2.28</v>
      </c>
      <c r="I201" s="166"/>
      <c r="J201" s="167" t="n">
        <f aca="false">ROUND(I201*H201,2)</f>
        <v>0</v>
      </c>
      <c r="K201" s="163" t="s">
        <v>143</v>
      </c>
      <c r="L201" s="23"/>
      <c r="M201" s="168"/>
      <c r="N201" s="169" t="s">
        <v>39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0.27</v>
      </c>
      <c r="T201" s="171" t="n">
        <f aca="false">S201*H201</f>
        <v>0.6156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136</v>
      </c>
      <c r="AT201" s="172" t="s">
        <v>132</v>
      </c>
      <c r="AU201" s="172" t="s">
        <v>81</v>
      </c>
      <c r="AY201" s="3" t="s">
        <v>130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79</v>
      </c>
      <c r="BK201" s="173" t="n">
        <f aca="false">ROUND(I201*H201,2)</f>
        <v>0</v>
      </c>
      <c r="BL201" s="3" t="s">
        <v>136</v>
      </c>
      <c r="BM201" s="172" t="s">
        <v>279</v>
      </c>
    </row>
    <row r="202" s="174" customFormat="true" ht="12.8" hidden="false" customHeight="false" outlineLevel="0" collapsed="false">
      <c r="B202" s="175"/>
      <c r="D202" s="176" t="s">
        <v>145</v>
      </c>
      <c r="E202" s="177"/>
      <c r="F202" s="178" t="s">
        <v>280</v>
      </c>
      <c r="H202" s="179" t="n">
        <v>2.28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145</v>
      </c>
      <c r="AU202" s="177" t="s">
        <v>81</v>
      </c>
      <c r="AV202" s="174" t="s">
        <v>81</v>
      </c>
      <c r="AW202" s="174" t="s">
        <v>31</v>
      </c>
      <c r="AX202" s="174" t="s">
        <v>79</v>
      </c>
      <c r="AY202" s="177" t="s">
        <v>130</v>
      </c>
    </row>
    <row r="203" s="27" customFormat="true" ht="24.15" hidden="false" customHeight="true" outlineLevel="0" collapsed="false">
      <c r="A203" s="22"/>
      <c r="B203" s="160"/>
      <c r="C203" s="161" t="s">
        <v>281</v>
      </c>
      <c r="D203" s="161" t="s">
        <v>132</v>
      </c>
      <c r="E203" s="162" t="s">
        <v>282</v>
      </c>
      <c r="F203" s="163" t="s">
        <v>283</v>
      </c>
      <c r="G203" s="164" t="s">
        <v>155</v>
      </c>
      <c r="H203" s="165" t="n">
        <v>1.2</v>
      </c>
      <c r="I203" s="166"/>
      <c r="J203" s="167" t="n">
        <f aca="false">ROUND(I203*H203,2)</f>
        <v>0</v>
      </c>
      <c r="K203" s="163" t="s">
        <v>143</v>
      </c>
      <c r="L203" s="23"/>
      <c r="M203" s="168"/>
      <c r="N203" s="169" t="s">
        <v>39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0.27</v>
      </c>
      <c r="T203" s="171" t="n">
        <f aca="false">S203*H203</f>
        <v>0.324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136</v>
      </c>
      <c r="AT203" s="172" t="s">
        <v>132</v>
      </c>
      <c r="AU203" s="172" t="s">
        <v>81</v>
      </c>
      <c r="AY203" s="3" t="s">
        <v>130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79</v>
      </c>
      <c r="BK203" s="173" t="n">
        <f aca="false">ROUND(I203*H203,2)</f>
        <v>0</v>
      </c>
      <c r="BL203" s="3" t="s">
        <v>136</v>
      </c>
      <c r="BM203" s="172" t="s">
        <v>284</v>
      </c>
    </row>
    <row r="204" s="174" customFormat="true" ht="12.8" hidden="false" customHeight="false" outlineLevel="0" collapsed="false">
      <c r="B204" s="175"/>
      <c r="D204" s="176" t="s">
        <v>145</v>
      </c>
      <c r="E204" s="177"/>
      <c r="F204" s="178" t="s">
        <v>285</v>
      </c>
      <c r="H204" s="179" t="n">
        <v>1.2</v>
      </c>
      <c r="I204" s="180"/>
      <c r="L204" s="175"/>
      <c r="M204" s="181"/>
      <c r="N204" s="182"/>
      <c r="O204" s="182"/>
      <c r="P204" s="182"/>
      <c r="Q204" s="182"/>
      <c r="R204" s="182"/>
      <c r="S204" s="182"/>
      <c r="T204" s="183"/>
      <c r="AT204" s="177" t="s">
        <v>145</v>
      </c>
      <c r="AU204" s="177" t="s">
        <v>81</v>
      </c>
      <c r="AV204" s="174" t="s">
        <v>81</v>
      </c>
      <c r="AW204" s="174" t="s">
        <v>31</v>
      </c>
      <c r="AX204" s="174" t="s">
        <v>79</v>
      </c>
      <c r="AY204" s="177" t="s">
        <v>130</v>
      </c>
    </row>
    <row r="205" s="27" customFormat="true" ht="24.15" hidden="false" customHeight="true" outlineLevel="0" collapsed="false">
      <c r="A205" s="22"/>
      <c r="B205" s="160"/>
      <c r="C205" s="161" t="s">
        <v>286</v>
      </c>
      <c r="D205" s="161" t="s">
        <v>132</v>
      </c>
      <c r="E205" s="162" t="s">
        <v>287</v>
      </c>
      <c r="F205" s="163" t="s">
        <v>288</v>
      </c>
      <c r="G205" s="164" t="s">
        <v>171</v>
      </c>
      <c r="H205" s="165" t="n">
        <v>15.8</v>
      </c>
      <c r="I205" s="166"/>
      <c r="J205" s="167" t="n">
        <f aca="false">ROUND(I205*H205,2)</f>
        <v>0</v>
      </c>
      <c r="K205" s="163" t="s">
        <v>143</v>
      </c>
      <c r="L205" s="23"/>
      <c r="M205" s="168"/>
      <c r="N205" s="169" t="s">
        <v>39</v>
      </c>
      <c r="O205" s="60"/>
      <c r="P205" s="170" t="n">
        <f aca="false">O205*H205</f>
        <v>0</v>
      </c>
      <c r="Q205" s="170" t="n">
        <v>0</v>
      </c>
      <c r="R205" s="170" t="n">
        <f aca="false">Q205*H205</f>
        <v>0</v>
      </c>
      <c r="S205" s="170" t="n">
        <v>0.008</v>
      </c>
      <c r="T205" s="171" t="n">
        <f aca="false">S205*H205</f>
        <v>0.1264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2" t="s">
        <v>136</v>
      </c>
      <c r="AT205" s="172" t="s">
        <v>132</v>
      </c>
      <c r="AU205" s="172" t="s">
        <v>81</v>
      </c>
      <c r="AY205" s="3" t="s">
        <v>130</v>
      </c>
      <c r="BE205" s="173" t="n">
        <f aca="false">IF(N205="základní",J205,0)</f>
        <v>0</v>
      </c>
      <c r="BF205" s="173" t="n">
        <f aca="false">IF(N205="snížená",J205,0)</f>
        <v>0</v>
      </c>
      <c r="BG205" s="173" t="n">
        <f aca="false">IF(N205="zákl. přenesená",J205,0)</f>
        <v>0</v>
      </c>
      <c r="BH205" s="173" t="n">
        <f aca="false">IF(N205="sníž. přenesená",J205,0)</f>
        <v>0</v>
      </c>
      <c r="BI205" s="173" t="n">
        <f aca="false">IF(N205="nulová",J205,0)</f>
        <v>0</v>
      </c>
      <c r="BJ205" s="3" t="s">
        <v>79</v>
      </c>
      <c r="BK205" s="173" t="n">
        <f aca="false">ROUND(I205*H205,2)</f>
        <v>0</v>
      </c>
      <c r="BL205" s="3" t="s">
        <v>136</v>
      </c>
      <c r="BM205" s="172" t="s">
        <v>289</v>
      </c>
    </row>
    <row r="206" s="174" customFormat="true" ht="12.8" hidden="false" customHeight="false" outlineLevel="0" collapsed="false">
      <c r="B206" s="175"/>
      <c r="D206" s="176" t="s">
        <v>145</v>
      </c>
      <c r="E206" s="177"/>
      <c r="F206" s="178" t="s">
        <v>290</v>
      </c>
      <c r="H206" s="179" t="n">
        <v>15.8</v>
      </c>
      <c r="I206" s="180"/>
      <c r="L206" s="175"/>
      <c r="M206" s="181"/>
      <c r="N206" s="182"/>
      <c r="O206" s="182"/>
      <c r="P206" s="182"/>
      <c r="Q206" s="182"/>
      <c r="R206" s="182"/>
      <c r="S206" s="182"/>
      <c r="T206" s="183"/>
      <c r="AT206" s="177" t="s">
        <v>145</v>
      </c>
      <c r="AU206" s="177" t="s">
        <v>81</v>
      </c>
      <c r="AV206" s="174" t="s">
        <v>81</v>
      </c>
      <c r="AW206" s="174" t="s">
        <v>31</v>
      </c>
      <c r="AX206" s="174" t="s">
        <v>79</v>
      </c>
      <c r="AY206" s="177" t="s">
        <v>130</v>
      </c>
    </row>
    <row r="207" s="27" customFormat="true" ht="24.15" hidden="false" customHeight="true" outlineLevel="0" collapsed="false">
      <c r="A207" s="22"/>
      <c r="B207" s="160"/>
      <c r="C207" s="161" t="s">
        <v>291</v>
      </c>
      <c r="D207" s="161" t="s">
        <v>132</v>
      </c>
      <c r="E207" s="162" t="s">
        <v>292</v>
      </c>
      <c r="F207" s="163" t="s">
        <v>293</v>
      </c>
      <c r="G207" s="164" t="s">
        <v>171</v>
      </c>
      <c r="H207" s="165" t="n">
        <v>50</v>
      </c>
      <c r="I207" s="166"/>
      <c r="J207" s="167" t="n">
        <f aca="false">ROUND(I207*H207,2)</f>
        <v>0</v>
      </c>
      <c r="K207" s="163" t="s">
        <v>143</v>
      </c>
      <c r="L207" s="23"/>
      <c r="M207" s="168"/>
      <c r="N207" s="169" t="s">
        <v>39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0.002</v>
      </c>
      <c r="T207" s="171" t="n">
        <f aca="false">S207*H207</f>
        <v>0.1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136</v>
      </c>
      <c r="AT207" s="172" t="s">
        <v>132</v>
      </c>
      <c r="AU207" s="172" t="s">
        <v>81</v>
      </c>
      <c r="AY207" s="3" t="s">
        <v>130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79</v>
      </c>
      <c r="BK207" s="173" t="n">
        <f aca="false">ROUND(I207*H207,2)</f>
        <v>0</v>
      </c>
      <c r="BL207" s="3" t="s">
        <v>136</v>
      </c>
      <c r="BM207" s="172" t="s">
        <v>294</v>
      </c>
    </row>
    <row r="208" s="27" customFormat="true" ht="24.15" hidden="false" customHeight="true" outlineLevel="0" collapsed="false">
      <c r="A208" s="22"/>
      <c r="B208" s="160"/>
      <c r="C208" s="161" t="s">
        <v>295</v>
      </c>
      <c r="D208" s="161" t="s">
        <v>132</v>
      </c>
      <c r="E208" s="162" t="s">
        <v>296</v>
      </c>
      <c r="F208" s="163" t="s">
        <v>297</v>
      </c>
      <c r="G208" s="164" t="s">
        <v>171</v>
      </c>
      <c r="H208" s="165" t="n">
        <v>20</v>
      </c>
      <c r="I208" s="166"/>
      <c r="J208" s="167" t="n">
        <f aca="false">ROUND(I208*H208,2)</f>
        <v>0</v>
      </c>
      <c r="K208" s="163" t="s">
        <v>143</v>
      </c>
      <c r="L208" s="23"/>
      <c r="M208" s="168"/>
      <c r="N208" s="169" t="s">
        <v>39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0.004</v>
      </c>
      <c r="T208" s="171" t="n">
        <f aca="false">S208*H208</f>
        <v>0.08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136</v>
      </c>
      <c r="AT208" s="172" t="s">
        <v>132</v>
      </c>
      <c r="AU208" s="172" t="s">
        <v>81</v>
      </c>
      <c r="AY208" s="3" t="s">
        <v>130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79</v>
      </c>
      <c r="BK208" s="173" t="n">
        <f aca="false">ROUND(I208*H208,2)</f>
        <v>0</v>
      </c>
      <c r="BL208" s="3" t="s">
        <v>136</v>
      </c>
      <c r="BM208" s="172" t="s">
        <v>298</v>
      </c>
    </row>
    <row r="209" s="27" customFormat="true" ht="24.15" hidden="false" customHeight="true" outlineLevel="0" collapsed="false">
      <c r="A209" s="22"/>
      <c r="B209" s="160"/>
      <c r="C209" s="161" t="s">
        <v>299</v>
      </c>
      <c r="D209" s="161" t="s">
        <v>132</v>
      </c>
      <c r="E209" s="162" t="s">
        <v>300</v>
      </c>
      <c r="F209" s="163" t="s">
        <v>301</v>
      </c>
      <c r="G209" s="164" t="s">
        <v>171</v>
      </c>
      <c r="H209" s="165" t="n">
        <v>20</v>
      </c>
      <c r="I209" s="166"/>
      <c r="J209" s="167" t="n">
        <f aca="false">ROUND(I209*H209,2)</f>
        <v>0</v>
      </c>
      <c r="K209" s="163" t="s">
        <v>143</v>
      </c>
      <c r="L209" s="23"/>
      <c r="M209" s="168"/>
      <c r="N209" s="169" t="s">
        <v>39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0.006</v>
      </c>
      <c r="T209" s="171" t="n">
        <f aca="false">S209*H209</f>
        <v>0.12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136</v>
      </c>
      <c r="AT209" s="172" t="s">
        <v>132</v>
      </c>
      <c r="AU209" s="172" t="s">
        <v>81</v>
      </c>
      <c r="AY209" s="3" t="s">
        <v>130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79</v>
      </c>
      <c r="BK209" s="173" t="n">
        <f aca="false">ROUND(I209*H209,2)</f>
        <v>0</v>
      </c>
      <c r="BL209" s="3" t="s">
        <v>136</v>
      </c>
      <c r="BM209" s="172" t="s">
        <v>302</v>
      </c>
    </row>
    <row r="210" s="27" customFormat="true" ht="24.15" hidden="false" customHeight="true" outlineLevel="0" collapsed="false">
      <c r="A210" s="22"/>
      <c r="B210" s="160"/>
      <c r="C210" s="161" t="s">
        <v>303</v>
      </c>
      <c r="D210" s="161" t="s">
        <v>132</v>
      </c>
      <c r="E210" s="162" t="s">
        <v>304</v>
      </c>
      <c r="F210" s="163" t="s">
        <v>305</v>
      </c>
      <c r="G210" s="164" t="s">
        <v>171</v>
      </c>
      <c r="H210" s="165" t="n">
        <v>2</v>
      </c>
      <c r="I210" s="166"/>
      <c r="J210" s="167" t="n">
        <f aca="false">ROUND(I210*H210,2)</f>
        <v>0</v>
      </c>
      <c r="K210" s="163" t="s">
        <v>143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0.04</v>
      </c>
      <c r="T210" s="171" t="n">
        <f aca="false">S210*H210</f>
        <v>0.08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136</v>
      </c>
      <c r="AT210" s="172" t="s">
        <v>132</v>
      </c>
      <c r="AU210" s="172" t="s">
        <v>81</v>
      </c>
      <c r="AY210" s="3" t="s">
        <v>130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136</v>
      </c>
      <c r="BM210" s="172" t="s">
        <v>306</v>
      </c>
    </row>
    <row r="211" s="27" customFormat="true" ht="24.15" hidden="false" customHeight="true" outlineLevel="0" collapsed="false">
      <c r="A211" s="22"/>
      <c r="B211" s="160"/>
      <c r="C211" s="161" t="s">
        <v>307</v>
      </c>
      <c r="D211" s="161" t="s">
        <v>132</v>
      </c>
      <c r="E211" s="162" t="s">
        <v>308</v>
      </c>
      <c r="F211" s="163" t="s">
        <v>309</v>
      </c>
      <c r="G211" s="164" t="s">
        <v>171</v>
      </c>
      <c r="H211" s="165" t="n">
        <v>3.6</v>
      </c>
      <c r="I211" s="166"/>
      <c r="J211" s="167" t="n">
        <f aca="false">ROUND(I211*H211,2)</f>
        <v>0</v>
      </c>
      <c r="K211" s="163" t="s">
        <v>143</v>
      </c>
      <c r="L211" s="23"/>
      <c r="M211" s="168"/>
      <c r="N211" s="169" t="s">
        <v>39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0.042</v>
      </c>
      <c r="T211" s="171" t="n">
        <f aca="false">S211*H211</f>
        <v>0.1512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136</v>
      </c>
      <c r="AT211" s="172" t="s">
        <v>132</v>
      </c>
      <c r="AU211" s="172" t="s">
        <v>81</v>
      </c>
      <c r="AY211" s="3" t="s">
        <v>130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79</v>
      </c>
      <c r="BK211" s="173" t="n">
        <f aca="false">ROUND(I211*H211,2)</f>
        <v>0</v>
      </c>
      <c r="BL211" s="3" t="s">
        <v>136</v>
      </c>
      <c r="BM211" s="172" t="s">
        <v>310</v>
      </c>
    </row>
    <row r="212" s="174" customFormat="true" ht="12.8" hidden="false" customHeight="false" outlineLevel="0" collapsed="false">
      <c r="B212" s="175"/>
      <c r="D212" s="176" t="s">
        <v>145</v>
      </c>
      <c r="E212" s="177"/>
      <c r="F212" s="178" t="s">
        <v>311</v>
      </c>
      <c r="H212" s="179" t="n">
        <v>3.6</v>
      </c>
      <c r="I212" s="180"/>
      <c r="L212" s="175"/>
      <c r="M212" s="181"/>
      <c r="N212" s="182"/>
      <c r="O212" s="182"/>
      <c r="P212" s="182"/>
      <c r="Q212" s="182"/>
      <c r="R212" s="182"/>
      <c r="S212" s="182"/>
      <c r="T212" s="183"/>
      <c r="AT212" s="177" t="s">
        <v>145</v>
      </c>
      <c r="AU212" s="177" t="s">
        <v>81</v>
      </c>
      <c r="AV212" s="174" t="s">
        <v>81</v>
      </c>
      <c r="AW212" s="174" t="s">
        <v>31</v>
      </c>
      <c r="AX212" s="174" t="s">
        <v>79</v>
      </c>
      <c r="AY212" s="177" t="s">
        <v>130</v>
      </c>
    </row>
    <row r="213" s="27" customFormat="true" ht="24.15" hidden="false" customHeight="true" outlineLevel="0" collapsed="false">
      <c r="A213" s="22"/>
      <c r="B213" s="160"/>
      <c r="C213" s="161" t="s">
        <v>312</v>
      </c>
      <c r="D213" s="161" t="s">
        <v>132</v>
      </c>
      <c r="E213" s="162" t="s">
        <v>313</v>
      </c>
      <c r="F213" s="163" t="s">
        <v>314</v>
      </c>
      <c r="G213" s="164" t="s">
        <v>171</v>
      </c>
      <c r="H213" s="165" t="n">
        <v>1.5</v>
      </c>
      <c r="I213" s="166"/>
      <c r="J213" s="167" t="n">
        <f aca="false">ROUND(I213*H213,2)</f>
        <v>0</v>
      </c>
      <c r="K213" s="163" t="s">
        <v>143</v>
      </c>
      <c r="L213" s="23"/>
      <c r="M213" s="168"/>
      <c r="N213" s="169" t="s">
        <v>39</v>
      </c>
      <c r="O213" s="60"/>
      <c r="P213" s="170" t="n">
        <f aca="false">O213*H213</f>
        <v>0</v>
      </c>
      <c r="Q213" s="170" t="n">
        <v>9E-005</v>
      </c>
      <c r="R213" s="170" t="n">
        <f aca="false">Q213*H213</f>
        <v>0.000135</v>
      </c>
      <c r="S213" s="170" t="n">
        <v>0.003</v>
      </c>
      <c r="T213" s="171" t="n">
        <f aca="false">S213*H213</f>
        <v>0.0045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136</v>
      </c>
      <c r="AT213" s="172" t="s">
        <v>132</v>
      </c>
      <c r="AU213" s="172" t="s">
        <v>81</v>
      </c>
      <c r="AY213" s="3" t="s">
        <v>130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79</v>
      </c>
      <c r="BK213" s="173" t="n">
        <f aca="false">ROUND(I213*H213,2)</f>
        <v>0</v>
      </c>
      <c r="BL213" s="3" t="s">
        <v>136</v>
      </c>
      <c r="BM213" s="172" t="s">
        <v>315</v>
      </c>
    </row>
    <row r="214" s="27" customFormat="true" ht="24.15" hidden="false" customHeight="true" outlineLevel="0" collapsed="false">
      <c r="A214" s="22"/>
      <c r="B214" s="160"/>
      <c r="C214" s="161" t="s">
        <v>316</v>
      </c>
      <c r="D214" s="161" t="s">
        <v>132</v>
      </c>
      <c r="E214" s="162" t="s">
        <v>317</v>
      </c>
      <c r="F214" s="163" t="s">
        <v>318</v>
      </c>
      <c r="G214" s="164" t="s">
        <v>171</v>
      </c>
      <c r="H214" s="165" t="n">
        <v>1</v>
      </c>
      <c r="I214" s="166"/>
      <c r="J214" s="167" t="n">
        <f aca="false">ROUND(I214*H214,2)</f>
        <v>0</v>
      </c>
      <c r="K214" s="163" t="s">
        <v>143</v>
      </c>
      <c r="L214" s="23"/>
      <c r="M214" s="168"/>
      <c r="N214" s="169" t="s">
        <v>39</v>
      </c>
      <c r="O214" s="60"/>
      <c r="P214" s="170" t="n">
        <f aca="false">O214*H214</f>
        <v>0</v>
      </c>
      <c r="Q214" s="170" t="n">
        <v>0.00128</v>
      </c>
      <c r="R214" s="170" t="n">
        <f aca="false">Q214*H214</f>
        <v>0.00128</v>
      </c>
      <c r="S214" s="170" t="n">
        <v>0.021</v>
      </c>
      <c r="T214" s="171" t="n">
        <f aca="false">S214*H214</f>
        <v>0.021</v>
      </c>
      <c r="U214" s="22"/>
      <c r="V214" s="22"/>
      <c r="W214" s="22"/>
      <c r="X214" s="22"/>
      <c r="Y214" s="22"/>
      <c r="Z214" s="22"/>
      <c r="AA214" s="22"/>
      <c r="AB214" s="22"/>
      <c r="AC214" s="22"/>
      <c r="AD214" s="22"/>
      <c r="AE214" s="22"/>
      <c r="AR214" s="172" t="s">
        <v>136</v>
      </c>
      <c r="AT214" s="172" t="s">
        <v>132</v>
      </c>
      <c r="AU214" s="172" t="s">
        <v>81</v>
      </c>
      <c r="AY214" s="3" t="s">
        <v>130</v>
      </c>
      <c r="BE214" s="173" t="n">
        <f aca="false">IF(N214="základní",J214,0)</f>
        <v>0</v>
      </c>
      <c r="BF214" s="173" t="n">
        <f aca="false">IF(N214="snížená",J214,0)</f>
        <v>0</v>
      </c>
      <c r="BG214" s="173" t="n">
        <f aca="false">IF(N214="zákl. přenesená",J214,0)</f>
        <v>0</v>
      </c>
      <c r="BH214" s="173" t="n">
        <f aca="false">IF(N214="sníž. přenesená",J214,0)</f>
        <v>0</v>
      </c>
      <c r="BI214" s="173" t="n">
        <f aca="false">IF(N214="nulová",J214,0)</f>
        <v>0</v>
      </c>
      <c r="BJ214" s="3" t="s">
        <v>79</v>
      </c>
      <c r="BK214" s="173" t="n">
        <f aca="false">ROUND(I214*H214,2)</f>
        <v>0</v>
      </c>
      <c r="BL214" s="3" t="s">
        <v>136</v>
      </c>
      <c r="BM214" s="172" t="s">
        <v>319</v>
      </c>
    </row>
    <row r="215" s="27" customFormat="true" ht="37.8" hidden="false" customHeight="true" outlineLevel="0" collapsed="false">
      <c r="A215" s="22"/>
      <c r="B215" s="160"/>
      <c r="C215" s="161" t="s">
        <v>320</v>
      </c>
      <c r="D215" s="161" t="s">
        <v>132</v>
      </c>
      <c r="E215" s="162" t="s">
        <v>321</v>
      </c>
      <c r="F215" s="163" t="s">
        <v>322</v>
      </c>
      <c r="G215" s="164" t="s">
        <v>155</v>
      </c>
      <c r="H215" s="165" t="n">
        <v>14.682</v>
      </c>
      <c r="I215" s="166"/>
      <c r="J215" s="167" t="n">
        <f aca="false">ROUND(I215*H215,2)</f>
        <v>0</v>
      </c>
      <c r="K215" s="163" t="s">
        <v>143</v>
      </c>
      <c r="L215" s="23"/>
      <c r="M215" s="168"/>
      <c r="N215" s="169" t="s">
        <v>39</v>
      </c>
      <c r="O215" s="60"/>
      <c r="P215" s="170" t="n">
        <f aca="false">O215*H215</f>
        <v>0</v>
      </c>
      <c r="Q215" s="170" t="n">
        <v>0</v>
      </c>
      <c r="R215" s="170" t="n">
        <f aca="false">Q215*H215</f>
        <v>0</v>
      </c>
      <c r="S215" s="170" t="n">
        <v>0.01</v>
      </c>
      <c r="T215" s="171" t="n">
        <f aca="false">S215*H215</f>
        <v>0.14682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2" t="s">
        <v>136</v>
      </c>
      <c r="AT215" s="172" t="s">
        <v>132</v>
      </c>
      <c r="AU215" s="172" t="s">
        <v>81</v>
      </c>
      <c r="AY215" s="3" t="s">
        <v>130</v>
      </c>
      <c r="BE215" s="173" t="n">
        <f aca="false">IF(N215="základní",J215,0)</f>
        <v>0</v>
      </c>
      <c r="BF215" s="173" t="n">
        <f aca="false">IF(N215="snížená",J215,0)</f>
        <v>0</v>
      </c>
      <c r="BG215" s="173" t="n">
        <f aca="false">IF(N215="zákl. přenesená",J215,0)</f>
        <v>0</v>
      </c>
      <c r="BH215" s="173" t="n">
        <f aca="false">IF(N215="sníž. přenesená",J215,0)</f>
        <v>0</v>
      </c>
      <c r="BI215" s="173" t="n">
        <f aca="false">IF(N215="nulová",J215,0)</f>
        <v>0</v>
      </c>
      <c r="BJ215" s="3" t="s">
        <v>79</v>
      </c>
      <c r="BK215" s="173" t="n">
        <f aca="false">ROUND(I215*H215,2)</f>
        <v>0</v>
      </c>
      <c r="BL215" s="3" t="s">
        <v>136</v>
      </c>
      <c r="BM215" s="172" t="s">
        <v>323</v>
      </c>
    </row>
    <row r="216" s="174" customFormat="true" ht="12.8" hidden="false" customHeight="false" outlineLevel="0" collapsed="false">
      <c r="B216" s="175"/>
      <c r="D216" s="176" t="s">
        <v>145</v>
      </c>
      <c r="E216" s="177"/>
      <c r="F216" s="178" t="s">
        <v>324</v>
      </c>
      <c r="H216" s="179" t="n">
        <v>14.682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145</v>
      </c>
      <c r="AU216" s="177" t="s">
        <v>81</v>
      </c>
      <c r="AV216" s="174" t="s">
        <v>81</v>
      </c>
      <c r="AW216" s="174" t="s">
        <v>31</v>
      </c>
      <c r="AX216" s="174" t="s">
        <v>79</v>
      </c>
      <c r="AY216" s="177" t="s">
        <v>130</v>
      </c>
    </row>
    <row r="217" s="27" customFormat="true" ht="37.8" hidden="false" customHeight="true" outlineLevel="0" collapsed="false">
      <c r="A217" s="22"/>
      <c r="B217" s="160"/>
      <c r="C217" s="161" t="s">
        <v>325</v>
      </c>
      <c r="D217" s="161" t="s">
        <v>132</v>
      </c>
      <c r="E217" s="162" t="s">
        <v>326</v>
      </c>
      <c r="F217" s="163" t="s">
        <v>327</v>
      </c>
      <c r="G217" s="164" t="s">
        <v>155</v>
      </c>
      <c r="H217" s="165" t="n">
        <v>53.34</v>
      </c>
      <c r="I217" s="166"/>
      <c r="J217" s="167" t="n">
        <f aca="false">ROUND(I217*H217,2)</f>
        <v>0</v>
      </c>
      <c r="K217" s="163" t="s">
        <v>143</v>
      </c>
      <c r="L217" s="23"/>
      <c r="M217" s="168"/>
      <c r="N217" s="169" t="s">
        <v>39</v>
      </c>
      <c r="O217" s="60"/>
      <c r="P217" s="170" t="n">
        <f aca="false">O217*H217</f>
        <v>0</v>
      </c>
      <c r="Q217" s="170" t="n">
        <v>0</v>
      </c>
      <c r="R217" s="170" t="n">
        <f aca="false">Q217*H217</f>
        <v>0</v>
      </c>
      <c r="S217" s="170" t="n">
        <v>0.046</v>
      </c>
      <c r="T217" s="171" t="n">
        <f aca="false">S217*H217</f>
        <v>2.45364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2" t="s">
        <v>136</v>
      </c>
      <c r="AT217" s="172" t="s">
        <v>132</v>
      </c>
      <c r="AU217" s="172" t="s">
        <v>81</v>
      </c>
      <c r="AY217" s="3" t="s">
        <v>130</v>
      </c>
      <c r="BE217" s="173" t="n">
        <f aca="false">IF(N217="základní",J217,0)</f>
        <v>0</v>
      </c>
      <c r="BF217" s="173" t="n">
        <f aca="false">IF(N217="snížená",J217,0)</f>
        <v>0</v>
      </c>
      <c r="BG217" s="173" t="n">
        <f aca="false">IF(N217="zákl. přenesená",J217,0)</f>
        <v>0</v>
      </c>
      <c r="BH217" s="173" t="n">
        <f aca="false">IF(N217="sníž. přenesená",J217,0)</f>
        <v>0</v>
      </c>
      <c r="BI217" s="173" t="n">
        <f aca="false">IF(N217="nulová",J217,0)</f>
        <v>0</v>
      </c>
      <c r="BJ217" s="3" t="s">
        <v>79</v>
      </c>
      <c r="BK217" s="173" t="n">
        <f aca="false">ROUND(I217*H217,2)</f>
        <v>0</v>
      </c>
      <c r="BL217" s="3" t="s">
        <v>136</v>
      </c>
      <c r="BM217" s="172" t="s">
        <v>328</v>
      </c>
    </row>
    <row r="218" s="174" customFormat="true" ht="12.8" hidden="false" customHeight="false" outlineLevel="0" collapsed="false">
      <c r="B218" s="175"/>
      <c r="D218" s="176" t="s">
        <v>145</v>
      </c>
      <c r="E218" s="177"/>
      <c r="F218" s="178" t="s">
        <v>329</v>
      </c>
      <c r="H218" s="179" t="n">
        <v>9.888</v>
      </c>
      <c r="I218" s="180"/>
      <c r="L218" s="175"/>
      <c r="M218" s="181"/>
      <c r="N218" s="182"/>
      <c r="O218" s="182"/>
      <c r="P218" s="182"/>
      <c r="Q218" s="182"/>
      <c r="R218" s="182"/>
      <c r="S218" s="182"/>
      <c r="T218" s="183"/>
      <c r="AT218" s="177" t="s">
        <v>145</v>
      </c>
      <c r="AU218" s="177" t="s">
        <v>81</v>
      </c>
      <c r="AV218" s="174" t="s">
        <v>81</v>
      </c>
      <c r="AW218" s="174" t="s">
        <v>31</v>
      </c>
      <c r="AX218" s="174" t="s">
        <v>74</v>
      </c>
      <c r="AY218" s="177" t="s">
        <v>130</v>
      </c>
    </row>
    <row r="219" s="174" customFormat="true" ht="12.8" hidden="false" customHeight="false" outlineLevel="0" collapsed="false">
      <c r="B219" s="175"/>
      <c r="D219" s="176" t="s">
        <v>145</v>
      </c>
      <c r="E219" s="177"/>
      <c r="F219" s="178" t="s">
        <v>330</v>
      </c>
      <c r="H219" s="179" t="n">
        <v>14.508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145</v>
      </c>
      <c r="AU219" s="177" t="s">
        <v>81</v>
      </c>
      <c r="AV219" s="174" t="s">
        <v>81</v>
      </c>
      <c r="AW219" s="174" t="s">
        <v>31</v>
      </c>
      <c r="AX219" s="174" t="s">
        <v>74</v>
      </c>
      <c r="AY219" s="177" t="s">
        <v>130</v>
      </c>
    </row>
    <row r="220" s="174" customFormat="true" ht="12.8" hidden="false" customHeight="false" outlineLevel="0" collapsed="false">
      <c r="B220" s="175"/>
      <c r="D220" s="176" t="s">
        <v>145</v>
      </c>
      <c r="E220" s="177"/>
      <c r="F220" s="178" t="s">
        <v>331</v>
      </c>
      <c r="H220" s="179" t="n">
        <v>18.768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145</v>
      </c>
      <c r="AU220" s="177" t="s">
        <v>81</v>
      </c>
      <c r="AV220" s="174" t="s">
        <v>81</v>
      </c>
      <c r="AW220" s="174" t="s">
        <v>31</v>
      </c>
      <c r="AX220" s="174" t="s">
        <v>74</v>
      </c>
      <c r="AY220" s="177" t="s">
        <v>130</v>
      </c>
    </row>
    <row r="221" s="174" customFormat="true" ht="12.8" hidden="false" customHeight="false" outlineLevel="0" collapsed="false">
      <c r="B221" s="175"/>
      <c r="D221" s="176" t="s">
        <v>145</v>
      </c>
      <c r="E221" s="177"/>
      <c r="F221" s="178" t="s">
        <v>332</v>
      </c>
      <c r="H221" s="179" t="n">
        <v>10.176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145</v>
      </c>
      <c r="AU221" s="177" t="s">
        <v>81</v>
      </c>
      <c r="AV221" s="174" t="s">
        <v>81</v>
      </c>
      <c r="AW221" s="174" t="s">
        <v>31</v>
      </c>
      <c r="AX221" s="174" t="s">
        <v>74</v>
      </c>
      <c r="AY221" s="177" t="s">
        <v>130</v>
      </c>
    </row>
    <row r="222" s="194" customFormat="true" ht="12.8" hidden="false" customHeight="false" outlineLevel="0" collapsed="false">
      <c r="B222" s="195"/>
      <c r="D222" s="176" t="s">
        <v>145</v>
      </c>
      <c r="E222" s="196"/>
      <c r="F222" s="197" t="s">
        <v>185</v>
      </c>
      <c r="H222" s="198" t="n">
        <v>53.34</v>
      </c>
      <c r="I222" s="199"/>
      <c r="L222" s="195"/>
      <c r="M222" s="200"/>
      <c r="N222" s="201"/>
      <c r="O222" s="201"/>
      <c r="P222" s="201"/>
      <c r="Q222" s="201"/>
      <c r="R222" s="201"/>
      <c r="S222" s="201"/>
      <c r="T222" s="202"/>
      <c r="AT222" s="196" t="s">
        <v>145</v>
      </c>
      <c r="AU222" s="196" t="s">
        <v>81</v>
      </c>
      <c r="AV222" s="194" t="s">
        <v>136</v>
      </c>
      <c r="AW222" s="194" t="s">
        <v>31</v>
      </c>
      <c r="AX222" s="194" t="s">
        <v>79</v>
      </c>
      <c r="AY222" s="196" t="s">
        <v>130</v>
      </c>
    </row>
    <row r="223" s="27" customFormat="true" ht="24.15" hidden="false" customHeight="true" outlineLevel="0" collapsed="false">
      <c r="A223" s="22"/>
      <c r="B223" s="160"/>
      <c r="C223" s="161" t="s">
        <v>333</v>
      </c>
      <c r="D223" s="161" t="s">
        <v>132</v>
      </c>
      <c r="E223" s="162" t="s">
        <v>334</v>
      </c>
      <c r="F223" s="163" t="s">
        <v>335</v>
      </c>
      <c r="G223" s="164" t="s">
        <v>155</v>
      </c>
      <c r="H223" s="165" t="n">
        <v>53.34</v>
      </c>
      <c r="I223" s="166"/>
      <c r="J223" s="167" t="n">
        <f aca="false">ROUND(I223*H223,2)</f>
        <v>0</v>
      </c>
      <c r="K223" s="163" t="s">
        <v>143</v>
      </c>
      <c r="L223" s="23"/>
      <c r="M223" s="168"/>
      <c r="N223" s="169" t="s">
        <v>39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0.068</v>
      </c>
      <c r="T223" s="171" t="n">
        <f aca="false">S223*H223</f>
        <v>3.62712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136</v>
      </c>
      <c r="AT223" s="172" t="s">
        <v>132</v>
      </c>
      <c r="AU223" s="172" t="s">
        <v>81</v>
      </c>
      <c r="AY223" s="3" t="s">
        <v>130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79</v>
      </c>
      <c r="BK223" s="173" t="n">
        <f aca="false">ROUND(I223*H223,2)</f>
        <v>0</v>
      </c>
      <c r="BL223" s="3" t="s">
        <v>136</v>
      </c>
      <c r="BM223" s="172" t="s">
        <v>336</v>
      </c>
    </row>
    <row r="224" s="146" customFormat="true" ht="22.8" hidden="false" customHeight="true" outlineLevel="0" collapsed="false">
      <c r="B224" s="147"/>
      <c r="D224" s="148" t="s">
        <v>73</v>
      </c>
      <c r="E224" s="158" t="s">
        <v>337</v>
      </c>
      <c r="F224" s="158" t="s">
        <v>338</v>
      </c>
      <c r="I224" s="150"/>
      <c r="J224" s="159" t="n">
        <f aca="false">BK224</f>
        <v>0</v>
      </c>
      <c r="L224" s="147"/>
      <c r="M224" s="152"/>
      <c r="N224" s="153"/>
      <c r="O224" s="153"/>
      <c r="P224" s="154" t="n">
        <f aca="false">SUM(P225:P229)</f>
        <v>0</v>
      </c>
      <c r="Q224" s="153"/>
      <c r="R224" s="154" t="n">
        <f aca="false">SUM(R225:R229)</f>
        <v>0</v>
      </c>
      <c r="S224" s="153"/>
      <c r="T224" s="155" t="n">
        <f aca="false">SUM(T225:T229)</f>
        <v>0</v>
      </c>
      <c r="AR224" s="148" t="s">
        <v>79</v>
      </c>
      <c r="AT224" s="156" t="s">
        <v>73</v>
      </c>
      <c r="AU224" s="156" t="s">
        <v>79</v>
      </c>
      <c r="AY224" s="148" t="s">
        <v>130</v>
      </c>
      <c r="BK224" s="157" t="n">
        <f aca="false">SUM(BK225:BK229)</f>
        <v>0</v>
      </c>
    </row>
    <row r="225" s="27" customFormat="true" ht="24.15" hidden="false" customHeight="true" outlineLevel="0" collapsed="false">
      <c r="A225" s="22"/>
      <c r="B225" s="160"/>
      <c r="C225" s="161" t="s">
        <v>339</v>
      </c>
      <c r="D225" s="161" t="s">
        <v>132</v>
      </c>
      <c r="E225" s="162" t="s">
        <v>340</v>
      </c>
      <c r="F225" s="163" t="s">
        <v>341</v>
      </c>
      <c r="G225" s="164" t="s">
        <v>142</v>
      </c>
      <c r="H225" s="165" t="n">
        <v>9.053</v>
      </c>
      <c r="I225" s="166"/>
      <c r="J225" s="167" t="n">
        <f aca="false">ROUND(I225*H225,2)</f>
        <v>0</v>
      </c>
      <c r="K225" s="163" t="s">
        <v>143</v>
      </c>
      <c r="L225" s="23"/>
      <c r="M225" s="168"/>
      <c r="N225" s="169" t="s">
        <v>39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136</v>
      </c>
      <c r="AT225" s="172" t="s">
        <v>132</v>
      </c>
      <c r="AU225" s="172" t="s">
        <v>81</v>
      </c>
      <c r="AY225" s="3" t="s">
        <v>130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79</v>
      </c>
      <c r="BK225" s="173" t="n">
        <f aca="false">ROUND(I225*H225,2)</f>
        <v>0</v>
      </c>
      <c r="BL225" s="3" t="s">
        <v>136</v>
      </c>
      <c r="BM225" s="172" t="s">
        <v>342</v>
      </c>
    </row>
    <row r="226" s="27" customFormat="true" ht="24.15" hidden="false" customHeight="true" outlineLevel="0" collapsed="false">
      <c r="A226" s="22"/>
      <c r="B226" s="160"/>
      <c r="C226" s="161" t="s">
        <v>343</v>
      </c>
      <c r="D226" s="161" t="s">
        <v>132</v>
      </c>
      <c r="E226" s="162" t="s">
        <v>344</v>
      </c>
      <c r="F226" s="163" t="s">
        <v>345</v>
      </c>
      <c r="G226" s="164" t="s">
        <v>142</v>
      </c>
      <c r="H226" s="165" t="n">
        <v>9.053</v>
      </c>
      <c r="I226" s="166"/>
      <c r="J226" s="167" t="n">
        <f aca="false">ROUND(I226*H226,2)</f>
        <v>0</v>
      </c>
      <c r="K226" s="163" t="s">
        <v>143</v>
      </c>
      <c r="L226" s="23"/>
      <c r="M226" s="168"/>
      <c r="N226" s="169" t="s">
        <v>39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136</v>
      </c>
      <c r="AT226" s="172" t="s">
        <v>132</v>
      </c>
      <c r="AU226" s="172" t="s">
        <v>81</v>
      </c>
      <c r="AY226" s="3" t="s">
        <v>130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79</v>
      </c>
      <c r="BK226" s="173" t="n">
        <f aca="false">ROUND(I226*H226,2)</f>
        <v>0</v>
      </c>
      <c r="BL226" s="3" t="s">
        <v>136</v>
      </c>
      <c r="BM226" s="172" t="s">
        <v>346</v>
      </c>
    </row>
    <row r="227" s="27" customFormat="true" ht="24.15" hidden="false" customHeight="true" outlineLevel="0" collapsed="false">
      <c r="A227" s="22"/>
      <c r="B227" s="160"/>
      <c r="C227" s="161" t="s">
        <v>347</v>
      </c>
      <c r="D227" s="161" t="s">
        <v>132</v>
      </c>
      <c r="E227" s="162" t="s">
        <v>348</v>
      </c>
      <c r="F227" s="163" t="s">
        <v>349</v>
      </c>
      <c r="G227" s="164" t="s">
        <v>142</v>
      </c>
      <c r="H227" s="165" t="n">
        <v>217.272</v>
      </c>
      <c r="I227" s="166"/>
      <c r="J227" s="167" t="n">
        <f aca="false">ROUND(I227*H227,2)</f>
        <v>0</v>
      </c>
      <c r="K227" s="163" t="s">
        <v>143</v>
      </c>
      <c r="L227" s="23"/>
      <c r="M227" s="168"/>
      <c r="N227" s="169" t="s">
        <v>39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136</v>
      </c>
      <c r="AT227" s="172" t="s">
        <v>132</v>
      </c>
      <c r="AU227" s="172" t="s">
        <v>81</v>
      </c>
      <c r="AY227" s="3" t="s">
        <v>130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79</v>
      </c>
      <c r="BK227" s="173" t="n">
        <f aca="false">ROUND(I227*H227,2)</f>
        <v>0</v>
      </c>
      <c r="BL227" s="3" t="s">
        <v>136</v>
      </c>
      <c r="BM227" s="172" t="s">
        <v>350</v>
      </c>
    </row>
    <row r="228" s="174" customFormat="true" ht="12.8" hidden="false" customHeight="false" outlineLevel="0" collapsed="false">
      <c r="B228" s="175"/>
      <c r="D228" s="176" t="s">
        <v>145</v>
      </c>
      <c r="F228" s="178" t="s">
        <v>351</v>
      </c>
      <c r="H228" s="179" t="n">
        <v>217.272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145</v>
      </c>
      <c r="AU228" s="177" t="s">
        <v>81</v>
      </c>
      <c r="AV228" s="174" t="s">
        <v>81</v>
      </c>
      <c r="AW228" s="174" t="s">
        <v>2</v>
      </c>
      <c r="AX228" s="174" t="s">
        <v>79</v>
      </c>
      <c r="AY228" s="177" t="s">
        <v>130</v>
      </c>
    </row>
    <row r="229" s="27" customFormat="true" ht="24.15" hidden="false" customHeight="true" outlineLevel="0" collapsed="false">
      <c r="A229" s="22"/>
      <c r="B229" s="160"/>
      <c r="C229" s="161" t="s">
        <v>352</v>
      </c>
      <c r="D229" s="161" t="s">
        <v>132</v>
      </c>
      <c r="E229" s="162" t="s">
        <v>353</v>
      </c>
      <c r="F229" s="163" t="s">
        <v>354</v>
      </c>
      <c r="G229" s="164" t="s">
        <v>142</v>
      </c>
      <c r="H229" s="165" t="n">
        <v>9.053</v>
      </c>
      <c r="I229" s="166"/>
      <c r="J229" s="167" t="n">
        <f aca="false">ROUND(I229*H229,2)</f>
        <v>0</v>
      </c>
      <c r="K229" s="163" t="s">
        <v>143</v>
      </c>
      <c r="L229" s="23"/>
      <c r="M229" s="168"/>
      <c r="N229" s="169" t="s">
        <v>39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136</v>
      </c>
      <c r="AT229" s="172" t="s">
        <v>132</v>
      </c>
      <c r="AU229" s="172" t="s">
        <v>81</v>
      </c>
      <c r="AY229" s="3" t="s">
        <v>130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79</v>
      </c>
      <c r="BK229" s="173" t="n">
        <f aca="false">ROUND(I229*H229,2)</f>
        <v>0</v>
      </c>
      <c r="BL229" s="3" t="s">
        <v>136</v>
      </c>
      <c r="BM229" s="172" t="s">
        <v>355</v>
      </c>
    </row>
    <row r="230" s="146" customFormat="true" ht="22.8" hidden="false" customHeight="true" outlineLevel="0" collapsed="false">
      <c r="B230" s="147"/>
      <c r="D230" s="148" t="s">
        <v>73</v>
      </c>
      <c r="E230" s="158" t="s">
        <v>356</v>
      </c>
      <c r="F230" s="158" t="s">
        <v>357</v>
      </c>
      <c r="I230" s="150"/>
      <c r="J230" s="159" t="n">
        <f aca="false">BK230</f>
        <v>0</v>
      </c>
      <c r="L230" s="147"/>
      <c r="M230" s="152"/>
      <c r="N230" s="153"/>
      <c r="O230" s="153"/>
      <c r="P230" s="154" t="n">
        <f aca="false">P231</f>
        <v>0</v>
      </c>
      <c r="Q230" s="153"/>
      <c r="R230" s="154" t="n">
        <f aca="false">R231</f>
        <v>0</v>
      </c>
      <c r="S230" s="153"/>
      <c r="T230" s="155" t="n">
        <f aca="false">T231</f>
        <v>0</v>
      </c>
      <c r="AR230" s="148" t="s">
        <v>79</v>
      </c>
      <c r="AT230" s="156" t="s">
        <v>73</v>
      </c>
      <c r="AU230" s="156" t="s">
        <v>79</v>
      </c>
      <c r="AY230" s="148" t="s">
        <v>130</v>
      </c>
      <c r="BK230" s="157" t="n">
        <f aca="false">BK231</f>
        <v>0</v>
      </c>
    </row>
    <row r="231" s="27" customFormat="true" ht="21.75" hidden="false" customHeight="true" outlineLevel="0" collapsed="false">
      <c r="A231" s="22"/>
      <c r="B231" s="160"/>
      <c r="C231" s="161" t="s">
        <v>358</v>
      </c>
      <c r="D231" s="161" t="s">
        <v>132</v>
      </c>
      <c r="E231" s="162" t="s">
        <v>359</v>
      </c>
      <c r="F231" s="163" t="s">
        <v>360</v>
      </c>
      <c r="G231" s="164" t="s">
        <v>142</v>
      </c>
      <c r="H231" s="165" t="n">
        <v>6.831</v>
      </c>
      <c r="I231" s="166"/>
      <c r="J231" s="167" t="n">
        <f aca="false">ROUND(I231*H231,2)</f>
        <v>0</v>
      </c>
      <c r="K231" s="163" t="s">
        <v>143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136</v>
      </c>
      <c r="AT231" s="172" t="s">
        <v>132</v>
      </c>
      <c r="AU231" s="172" t="s">
        <v>81</v>
      </c>
      <c r="AY231" s="3" t="s">
        <v>130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136</v>
      </c>
      <c r="BM231" s="172" t="s">
        <v>361</v>
      </c>
    </row>
    <row r="232" s="146" customFormat="true" ht="25.9" hidden="false" customHeight="true" outlineLevel="0" collapsed="false">
      <c r="B232" s="147"/>
      <c r="D232" s="148" t="s">
        <v>73</v>
      </c>
      <c r="E232" s="149" t="s">
        <v>362</v>
      </c>
      <c r="F232" s="149" t="s">
        <v>363</v>
      </c>
      <c r="I232" s="150"/>
      <c r="J232" s="151" t="n">
        <f aca="false">BK232</f>
        <v>0</v>
      </c>
      <c r="L232" s="147"/>
      <c r="M232" s="152"/>
      <c r="N232" s="153"/>
      <c r="O232" s="153"/>
      <c r="P232" s="154" t="n">
        <f aca="false">P233+P248+P259+P292+P296+P303+P311+P339+P346+P356+P367+P381+P409+P415</f>
        <v>0</v>
      </c>
      <c r="Q232" s="153"/>
      <c r="R232" s="154" t="n">
        <f aca="false">R233+R248+R259+R292+R296+R303+R311+R339+R346+R356+R367+R381+R409+R415</f>
        <v>2.9359756</v>
      </c>
      <c r="S232" s="153"/>
      <c r="T232" s="155" t="n">
        <f aca="false">T233+T248+T259+T292+T296+T303+T311+T339+T346+T356+T367+T381+T409+T415</f>
        <v>0.4242495</v>
      </c>
      <c r="AR232" s="148" t="s">
        <v>81</v>
      </c>
      <c r="AT232" s="156" t="s">
        <v>73</v>
      </c>
      <c r="AU232" s="156" t="s">
        <v>74</v>
      </c>
      <c r="AY232" s="148" t="s">
        <v>130</v>
      </c>
      <c r="BK232" s="157" t="n">
        <f aca="false">BK233+BK248+BK259+BK292+BK296+BK303+BK311+BK339+BK346+BK356+BK367+BK381+BK409+BK415</f>
        <v>0</v>
      </c>
    </row>
    <row r="233" s="146" customFormat="true" ht="22.8" hidden="false" customHeight="true" outlineLevel="0" collapsed="false">
      <c r="B233" s="147"/>
      <c r="D233" s="148" t="s">
        <v>73</v>
      </c>
      <c r="E233" s="158" t="s">
        <v>364</v>
      </c>
      <c r="F233" s="158" t="s">
        <v>365</v>
      </c>
      <c r="I233" s="150"/>
      <c r="J233" s="159" t="n">
        <f aca="false">BK233</f>
        <v>0</v>
      </c>
      <c r="L233" s="147"/>
      <c r="M233" s="152"/>
      <c r="N233" s="153"/>
      <c r="O233" s="153"/>
      <c r="P233" s="154" t="n">
        <f aca="false">SUM(P234:P247)</f>
        <v>0</v>
      </c>
      <c r="Q233" s="153"/>
      <c r="R233" s="154" t="n">
        <f aca="false">SUM(R234:R247)</f>
        <v>0.02785</v>
      </c>
      <c r="S233" s="153"/>
      <c r="T233" s="155" t="n">
        <f aca="false">SUM(T234:T247)</f>
        <v>0.02694</v>
      </c>
      <c r="AR233" s="148" t="s">
        <v>81</v>
      </c>
      <c r="AT233" s="156" t="s">
        <v>73</v>
      </c>
      <c r="AU233" s="156" t="s">
        <v>79</v>
      </c>
      <c r="AY233" s="148" t="s">
        <v>130</v>
      </c>
      <c r="BK233" s="157" t="n">
        <f aca="false">SUM(BK234:BK247)</f>
        <v>0</v>
      </c>
    </row>
    <row r="234" s="27" customFormat="true" ht="16.5" hidden="false" customHeight="true" outlineLevel="0" collapsed="false">
      <c r="A234" s="22"/>
      <c r="B234" s="160"/>
      <c r="C234" s="161" t="s">
        <v>366</v>
      </c>
      <c r="D234" s="161" t="s">
        <v>132</v>
      </c>
      <c r="E234" s="162" t="s">
        <v>367</v>
      </c>
      <c r="F234" s="163" t="s">
        <v>368</v>
      </c>
      <c r="G234" s="164" t="s">
        <v>207</v>
      </c>
      <c r="H234" s="165" t="n">
        <v>4</v>
      </c>
      <c r="I234" s="166"/>
      <c r="J234" s="167" t="n">
        <f aca="false">ROUND(I234*H234,2)</f>
        <v>0</v>
      </c>
      <c r="K234" s="163" t="s">
        <v>143</v>
      </c>
      <c r="L234" s="23"/>
      <c r="M234" s="168"/>
      <c r="N234" s="169" t="s">
        <v>39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218</v>
      </c>
      <c r="AT234" s="172" t="s">
        <v>132</v>
      </c>
      <c r="AU234" s="172" t="s">
        <v>81</v>
      </c>
      <c r="AY234" s="3" t="s">
        <v>130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79</v>
      </c>
      <c r="BK234" s="173" t="n">
        <f aca="false">ROUND(I234*H234,2)</f>
        <v>0</v>
      </c>
      <c r="BL234" s="3" t="s">
        <v>218</v>
      </c>
      <c r="BM234" s="172" t="s">
        <v>369</v>
      </c>
    </row>
    <row r="235" s="27" customFormat="true" ht="16.5" hidden="false" customHeight="true" outlineLevel="0" collapsed="false">
      <c r="A235" s="22"/>
      <c r="B235" s="160"/>
      <c r="C235" s="161" t="s">
        <v>370</v>
      </c>
      <c r="D235" s="161" t="s">
        <v>132</v>
      </c>
      <c r="E235" s="162" t="s">
        <v>371</v>
      </c>
      <c r="F235" s="163" t="s">
        <v>372</v>
      </c>
      <c r="G235" s="164" t="s">
        <v>171</v>
      </c>
      <c r="H235" s="165" t="n">
        <v>10</v>
      </c>
      <c r="I235" s="166"/>
      <c r="J235" s="167" t="n">
        <f aca="false">ROUND(I235*H235,2)</f>
        <v>0</v>
      </c>
      <c r="K235" s="163" t="s">
        <v>143</v>
      </c>
      <c r="L235" s="23"/>
      <c r="M235" s="168"/>
      <c r="N235" s="169" t="s">
        <v>39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0.0021</v>
      </c>
      <c r="T235" s="171" t="n">
        <f aca="false">S235*H235</f>
        <v>0.021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218</v>
      </c>
      <c r="AT235" s="172" t="s">
        <v>132</v>
      </c>
      <c r="AU235" s="172" t="s">
        <v>81</v>
      </c>
      <c r="AY235" s="3" t="s">
        <v>130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218</v>
      </c>
      <c r="BM235" s="172" t="s">
        <v>373</v>
      </c>
    </row>
    <row r="236" s="27" customFormat="true" ht="16.5" hidden="false" customHeight="true" outlineLevel="0" collapsed="false">
      <c r="A236" s="22"/>
      <c r="B236" s="160"/>
      <c r="C236" s="161" t="s">
        <v>374</v>
      </c>
      <c r="D236" s="161" t="s">
        <v>132</v>
      </c>
      <c r="E236" s="162" t="s">
        <v>375</v>
      </c>
      <c r="F236" s="163" t="s">
        <v>376</v>
      </c>
      <c r="G236" s="164" t="s">
        <v>171</v>
      </c>
      <c r="H236" s="165" t="n">
        <v>3</v>
      </c>
      <c r="I236" s="166"/>
      <c r="J236" s="167" t="n">
        <f aca="false">ROUND(I236*H236,2)</f>
        <v>0</v>
      </c>
      <c r="K236" s="163" t="s">
        <v>143</v>
      </c>
      <c r="L236" s="23"/>
      <c r="M236" s="168"/>
      <c r="N236" s="169" t="s">
        <v>39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0.00198</v>
      </c>
      <c r="T236" s="171" t="n">
        <f aca="false">S236*H236</f>
        <v>0.00594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218</v>
      </c>
      <c r="AT236" s="172" t="s">
        <v>132</v>
      </c>
      <c r="AU236" s="172" t="s">
        <v>81</v>
      </c>
      <c r="AY236" s="3" t="s">
        <v>130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79</v>
      </c>
      <c r="BK236" s="173" t="n">
        <f aca="false">ROUND(I236*H236,2)</f>
        <v>0</v>
      </c>
      <c r="BL236" s="3" t="s">
        <v>218</v>
      </c>
      <c r="BM236" s="172" t="s">
        <v>377</v>
      </c>
    </row>
    <row r="237" s="27" customFormat="true" ht="16.5" hidden="false" customHeight="true" outlineLevel="0" collapsed="false">
      <c r="A237" s="22"/>
      <c r="B237" s="160"/>
      <c r="C237" s="161" t="s">
        <v>378</v>
      </c>
      <c r="D237" s="161" t="s">
        <v>132</v>
      </c>
      <c r="E237" s="162" t="s">
        <v>379</v>
      </c>
      <c r="F237" s="163" t="s">
        <v>380</v>
      </c>
      <c r="G237" s="164" t="s">
        <v>207</v>
      </c>
      <c r="H237" s="165" t="n">
        <v>2</v>
      </c>
      <c r="I237" s="166"/>
      <c r="J237" s="167" t="n">
        <f aca="false">ROUND(I237*H237,2)</f>
        <v>0</v>
      </c>
      <c r="K237" s="163" t="s">
        <v>143</v>
      </c>
      <c r="L237" s="23"/>
      <c r="M237" s="168"/>
      <c r="N237" s="169" t="s">
        <v>39</v>
      </c>
      <c r="O237" s="60"/>
      <c r="P237" s="170" t="n">
        <f aca="false">O237*H237</f>
        <v>0</v>
      </c>
      <c r="Q237" s="170" t="n">
        <v>0.0023</v>
      </c>
      <c r="R237" s="170" t="n">
        <f aca="false">Q237*H237</f>
        <v>0.0046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218</v>
      </c>
      <c r="AT237" s="172" t="s">
        <v>132</v>
      </c>
      <c r="AU237" s="172" t="s">
        <v>81</v>
      </c>
      <c r="AY237" s="3" t="s">
        <v>130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79</v>
      </c>
      <c r="BK237" s="173" t="n">
        <f aca="false">ROUND(I237*H237,2)</f>
        <v>0</v>
      </c>
      <c r="BL237" s="3" t="s">
        <v>218</v>
      </c>
      <c r="BM237" s="172" t="s">
        <v>381</v>
      </c>
    </row>
    <row r="238" s="27" customFormat="true" ht="16.5" hidden="false" customHeight="true" outlineLevel="0" collapsed="false">
      <c r="A238" s="22"/>
      <c r="B238" s="160"/>
      <c r="C238" s="161" t="s">
        <v>382</v>
      </c>
      <c r="D238" s="161" t="s">
        <v>132</v>
      </c>
      <c r="E238" s="162" t="s">
        <v>383</v>
      </c>
      <c r="F238" s="163" t="s">
        <v>384</v>
      </c>
      <c r="G238" s="164" t="s">
        <v>207</v>
      </c>
      <c r="H238" s="165" t="n">
        <v>4</v>
      </c>
      <c r="I238" s="166"/>
      <c r="J238" s="167" t="n">
        <f aca="false">ROUND(I238*H238,2)</f>
        <v>0</v>
      </c>
      <c r="K238" s="163" t="s">
        <v>143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0.00129</v>
      </c>
      <c r="R238" s="170" t="n">
        <f aca="false">Q238*H238</f>
        <v>0.00516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218</v>
      </c>
      <c r="AT238" s="172" t="s">
        <v>132</v>
      </c>
      <c r="AU238" s="172" t="s">
        <v>81</v>
      </c>
      <c r="AY238" s="3" t="s">
        <v>130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218</v>
      </c>
      <c r="BM238" s="172" t="s">
        <v>385</v>
      </c>
    </row>
    <row r="239" s="27" customFormat="true" ht="16.5" hidden="false" customHeight="true" outlineLevel="0" collapsed="false">
      <c r="A239" s="22"/>
      <c r="B239" s="160"/>
      <c r="C239" s="161" t="s">
        <v>386</v>
      </c>
      <c r="D239" s="161" t="s">
        <v>132</v>
      </c>
      <c r="E239" s="162" t="s">
        <v>387</v>
      </c>
      <c r="F239" s="163" t="s">
        <v>388</v>
      </c>
      <c r="G239" s="164" t="s">
        <v>171</v>
      </c>
      <c r="H239" s="165" t="n">
        <v>10</v>
      </c>
      <c r="I239" s="166"/>
      <c r="J239" s="167" t="n">
        <f aca="false">ROUND(I239*H239,2)</f>
        <v>0</v>
      </c>
      <c r="K239" s="163" t="s">
        <v>143</v>
      </c>
      <c r="L239" s="23"/>
      <c r="M239" s="168"/>
      <c r="N239" s="169" t="s">
        <v>39</v>
      </c>
      <c r="O239" s="60"/>
      <c r="P239" s="170" t="n">
        <f aca="false">O239*H239</f>
        <v>0</v>
      </c>
      <c r="Q239" s="170" t="n">
        <v>0.00041</v>
      </c>
      <c r="R239" s="170" t="n">
        <f aca="false">Q239*H239</f>
        <v>0.0041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218</v>
      </c>
      <c r="AT239" s="172" t="s">
        <v>132</v>
      </c>
      <c r="AU239" s="172" t="s">
        <v>81</v>
      </c>
      <c r="AY239" s="3" t="s">
        <v>130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218</v>
      </c>
      <c r="BM239" s="172" t="s">
        <v>389</v>
      </c>
    </row>
    <row r="240" s="27" customFormat="true" ht="16.5" hidden="false" customHeight="true" outlineLevel="0" collapsed="false">
      <c r="A240" s="22"/>
      <c r="B240" s="160"/>
      <c r="C240" s="161" t="s">
        <v>390</v>
      </c>
      <c r="D240" s="161" t="s">
        <v>132</v>
      </c>
      <c r="E240" s="162" t="s">
        <v>391</v>
      </c>
      <c r="F240" s="163" t="s">
        <v>392</v>
      </c>
      <c r="G240" s="164" t="s">
        <v>171</v>
      </c>
      <c r="H240" s="165" t="n">
        <v>4</v>
      </c>
      <c r="I240" s="166"/>
      <c r="J240" s="167" t="n">
        <f aca="false">ROUND(I240*H240,2)</f>
        <v>0</v>
      </c>
      <c r="K240" s="163" t="s">
        <v>143</v>
      </c>
      <c r="L240" s="23"/>
      <c r="M240" s="168"/>
      <c r="N240" s="169" t="s">
        <v>39</v>
      </c>
      <c r="O240" s="60"/>
      <c r="P240" s="170" t="n">
        <f aca="false">O240*H240</f>
        <v>0</v>
      </c>
      <c r="Q240" s="170" t="n">
        <v>0.00048</v>
      </c>
      <c r="R240" s="170" t="n">
        <f aca="false">Q240*H240</f>
        <v>0.00192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218</v>
      </c>
      <c r="AT240" s="172" t="s">
        <v>132</v>
      </c>
      <c r="AU240" s="172" t="s">
        <v>81</v>
      </c>
      <c r="AY240" s="3" t="s">
        <v>130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218</v>
      </c>
      <c r="BM240" s="172" t="s">
        <v>393</v>
      </c>
    </row>
    <row r="241" s="27" customFormat="true" ht="16.5" hidden="false" customHeight="true" outlineLevel="0" collapsed="false">
      <c r="A241" s="22"/>
      <c r="B241" s="160"/>
      <c r="C241" s="161" t="s">
        <v>394</v>
      </c>
      <c r="D241" s="161" t="s">
        <v>132</v>
      </c>
      <c r="E241" s="162" t="s">
        <v>395</v>
      </c>
      <c r="F241" s="163" t="s">
        <v>396</v>
      </c>
      <c r="G241" s="164" t="s">
        <v>171</v>
      </c>
      <c r="H241" s="165" t="n">
        <v>3</v>
      </c>
      <c r="I241" s="166"/>
      <c r="J241" s="167" t="n">
        <f aca="false">ROUND(I241*H241,2)</f>
        <v>0</v>
      </c>
      <c r="K241" s="163" t="s">
        <v>143</v>
      </c>
      <c r="L241" s="23"/>
      <c r="M241" s="168"/>
      <c r="N241" s="169" t="s">
        <v>39</v>
      </c>
      <c r="O241" s="60"/>
      <c r="P241" s="170" t="n">
        <f aca="false">O241*H241</f>
        <v>0</v>
      </c>
      <c r="Q241" s="170" t="n">
        <v>0.00224</v>
      </c>
      <c r="R241" s="170" t="n">
        <f aca="false">Q241*H241</f>
        <v>0.00672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218</v>
      </c>
      <c r="AT241" s="172" t="s">
        <v>132</v>
      </c>
      <c r="AU241" s="172" t="s">
        <v>81</v>
      </c>
      <c r="AY241" s="3" t="s">
        <v>130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79</v>
      </c>
      <c r="BK241" s="173" t="n">
        <f aca="false">ROUND(I241*H241,2)</f>
        <v>0</v>
      </c>
      <c r="BL241" s="3" t="s">
        <v>218</v>
      </c>
      <c r="BM241" s="172" t="s">
        <v>397</v>
      </c>
    </row>
    <row r="242" s="27" customFormat="true" ht="16.5" hidden="false" customHeight="true" outlineLevel="0" collapsed="false">
      <c r="A242" s="22"/>
      <c r="B242" s="160"/>
      <c r="C242" s="161" t="s">
        <v>398</v>
      </c>
      <c r="D242" s="161" t="s">
        <v>132</v>
      </c>
      <c r="E242" s="162" t="s">
        <v>399</v>
      </c>
      <c r="F242" s="163" t="s">
        <v>400</v>
      </c>
      <c r="G242" s="164" t="s">
        <v>207</v>
      </c>
      <c r="H242" s="165" t="n">
        <v>3</v>
      </c>
      <c r="I242" s="166"/>
      <c r="J242" s="167" t="n">
        <f aca="false">ROUND(I242*H242,2)</f>
        <v>0</v>
      </c>
      <c r="K242" s="163" t="s">
        <v>401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218</v>
      </c>
      <c r="AT242" s="172" t="s">
        <v>132</v>
      </c>
      <c r="AU242" s="172" t="s">
        <v>81</v>
      </c>
      <c r="AY242" s="3" t="s">
        <v>130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218</v>
      </c>
      <c r="BM242" s="172" t="s">
        <v>402</v>
      </c>
    </row>
    <row r="243" s="174" customFormat="true" ht="12.8" hidden="false" customHeight="false" outlineLevel="0" collapsed="false">
      <c r="B243" s="175"/>
      <c r="D243" s="176" t="s">
        <v>145</v>
      </c>
      <c r="E243" s="177"/>
      <c r="F243" s="178" t="s">
        <v>403</v>
      </c>
      <c r="H243" s="179" t="n">
        <v>3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145</v>
      </c>
      <c r="AU243" s="177" t="s">
        <v>81</v>
      </c>
      <c r="AV243" s="174" t="s">
        <v>81</v>
      </c>
      <c r="AW243" s="174" t="s">
        <v>31</v>
      </c>
      <c r="AX243" s="174" t="s">
        <v>79</v>
      </c>
      <c r="AY243" s="177" t="s">
        <v>130</v>
      </c>
    </row>
    <row r="244" s="27" customFormat="true" ht="21.75" hidden="false" customHeight="true" outlineLevel="0" collapsed="false">
      <c r="A244" s="22"/>
      <c r="B244" s="160"/>
      <c r="C244" s="161" t="s">
        <v>404</v>
      </c>
      <c r="D244" s="161" t="s">
        <v>132</v>
      </c>
      <c r="E244" s="162" t="s">
        <v>405</v>
      </c>
      <c r="F244" s="163" t="s">
        <v>406</v>
      </c>
      <c r="G244" s="164" t="s">
        <v>207</v>
      </c>
      <c r="H244" s="165" t="n">
        <v>2</v>
      </c>
      <c r="I244" s="166"/>
      <c r="J244" s="167" t="n">
        <f aca="false">ROUND(I244*H244,2)</f>
        <v>0</v>
      </c>
      <c r="K244" s="163" t="s">
        <v>143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218</v>
      </c>
      <c r="AT244" s="172" t="s">
        <v>132</v>
      </c>
      <c r="AU244" s="172" t="s">
        <v>81</v>
      </c>
      <c r="AY244" s="3" t="s">
        <v>130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218</v>
      </c>
      <c r="BM244" s="172" t="s">
        <v>407</v>
      </c>
    </row>
    <row r="245" s="27" customFormat="true" ht="24.15" hidden="false" customHeight="true" outlineLevel="0" collapsed="false">
      <c r="A245" s="22"/>
      <c r="B245" s="160"/>
      <c r="C245" s="161" t="s">
        <v>408</v>
      </c>
      <c r="D245" s="161" t="s">
        <v>132</v>
      </c>
      <c r="E245" s="162" t="s">
        <v>409</v>
      </c>
      <c r="F245" s="163" t="s">
        <v>410</v>
      </c>
      <c r="G245" s="164" t="s">
        <v>207</v>
      </c>
      <c r="H245" s="165" t="n">
        <v>1</v>
      </c>
      <c r="I245" s="166"/>
      <c r="J245" s="167" t="n">
        <f aca="false">ROUND(I245*H245,2)</f>
        <v>0</v>
      </c>
      <c r="K245" s="163" t="s">
        <v>143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0.00535</v>
      </c>
      <c r="R245" s="170" t="n">
        <f aca="false">Q245*H245</f>
        <v>0.00535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218</v>
      </c>
      <c r="AT245" s="172" t="s">
        <v>132</v>
      </c>
      <c r="AU245" s="172" t="s">
        <v>81</v>
      </c>
      <c r="AY245" s="3" t="s">
        <v>130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218</v>
      </c>
      <c r="BM245" s="172" t="s">
        <v>411</v>
      </c>
    </row>
    <row r="246" s="27" customFormat="true" ht="21.75" hidden="false" customHeight="true" outlineLevel="0" collapsed="false">
      <c r="A246" s="22"/>
      <c r="B246" s="160"/>
      <c r="C246" s="161" t="s">
        <v>412</v>
      </c>
      <c r="D246" s="161" t="s">
        <v>132</v>
      </c>
      <c r="E246" s="162" t="s">
        <v>413</v>
      </c>
      <c r="F246" s="163" t="s">
        <v>414</v>
      </c>
      <c r="G246" s="164" t="s">
        <v>171</v>
      </c>
      <c r="H246" s="165" t="n">
        <v>19</v>
      </c>
      <c r="I246" s="166"/>
      <c r="J246" s="167" t="n">
        <f aca="false">ROUND(I246*H246,2)</f>
        <v>0</v>
      </c>
      <c r="K246" s="163" t="s">
        <v>143</v>
      </c>
      <c r="L246" s="23"/>
      <c r="M246" s="168"/>
      <c r="N246" s="169" t="s">
        <v>39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218</v>
      </c>
      <c r="AT246" s="172" t="s">
        <v>132</v>
      </c>
      <c r="AU246" s="172" t="s">
        <v>81</v>
      </c>
      <c r="AY246" s="3" t="s">
        <v>130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79</v>
      </c>
      <c r="BK246" s="173" t="n">
        <f aca="false">ROUND(I246*H246,2)</f>
        <v>0</v>
      </c>
      <c r="BL246" s="3" t="s">
        <v>218</v>
      </c>
      <c r="BM246" s="172" t="s">
        <v>415</v>
      </c>
    </row>
    <row r="247" s="27" customFormat="true" ht="24.15" hidden="false" customHeight="true" outlineLevel="0" collapsed="false">
      <c r="A247" s="22"/>
      <c r="B247" s="160"/>
      <c r="C247" s="161" t="s">
        <v>416</v>
      </c>
      <c r="D247" s="161" t="s">
        <v>132</v>
      </c>
      <c r="E247" s="162" t="s">
        <v>417</v>
      </c>
      <c r="F247" s="163" t="s">
        <v>418</v>
      </c>
      <c r="G247" s="164" t="s">
        <v>419</v>
      </c>
      <c r="H247" s="203"/>
      <c r="I247" s="166"/>
      <c r="J247" s="167" t="n">
        <f aca="false">ROUND(I247*H247,2)</f>
        <v>0</v>
      </c>
      <c r="K247" s="163" t="s">
        <v>143</v>
      </c>
      <c r="L247" s="23"/>
      <c r="M247" s="168"/>
      <c r="N247" s="169" t="s">
        <v>39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218</v>
      </c>
      <c r="AT247" s="172" t="s">
        <v>132</v>
      </c>
      <c r="AU247" s="172" t="s">
        <v>81</v>
      </c>
      <c r="AY247" s="3" t="s">
        <v>130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79</v>
      </c>
      <c r="BK247" s="173" t="n">
        <f aca="false">ROUND(I247*H247,2)</f>
        <v>0</v>
      </c>
      <c r="BL247" s="3" t="s">
        <v>218</v>
      </c>
      <c r="BM247" s="172" t="s">
        <v>420</v>
      </c>
    </row>
    <row r="248" s="146" customFormat="true" ht="22.8" hidden="false" customHeight="true" outlineLevel="0" collapsed="false">
      <c r="B248" s="147"/>
      <c r="D248" s="148" t="s">
        <v>73</v>
      </c>
      <c r="E248" s="158" t="s">
        <v>421</v>
      </c>
      <c r="F248" s="158" t="s">
        <v>422</v>
      </c>
      <c r="I248" s="150"/>
      <c r="J248" s="159" t="n">
        <f aca="false">BK248</f>
        <v>0</v>
      </c>
      <c r="L248" s="147"/>
      <c r="M248" s="152"/>
      <c r="N248" s="153"/>
      <c r="O248" s="153"/>
      <c r="P248" s="154" t="n">
        <f aca="false">SUM(P249:P258)</f>
        <v>0</v>
      </c>
      <c r="Q248" s="153"/>
      <c r="R248" s="154" t="n">
        <f aca="false">SUM(R249:R258)</f>
        <v>0.0552</v>
      </c>
      <c r="S248" s="153"/>
      <c r="T248" s="155" t="n">
        <f aca="false">SUM(T249:T258)</f>
        <v>0.07552</v>
      </c>
      <c r="AR248" s="148" t="s">
        <v>81</v>
      </c>
      <c r="AT248" s="156" t="s">
        <v>73</v>
      </c>
      <c r="AU248" s="156" t="s">
        <v>79</v>
      </c>
      <c r="AY248" s="148" t="s">
        <v>130</v>
      </c>
      <c r="BK248" s="157" t="n">
        <f aca="false">SUM(BK249:BK258)</f>
        <v>0</v>
      </c>
    </row>
    <row r="249" s="27" customFormat="true" ht="24.15" hidden="false" customHeight="true" outlineLevel="0" collapsed="false">
      <c r="A249" s="22"/>
      <c r="B249" s="160"/>
      <c r="C249" s="161" t="s">
        <v>423</v>
      </c>
      <c r="D249" s="161" t="s">
        <v>132</v>
      </c>
      <c r="E249" s="162" t="s">
        <v>424</v>
      </c>
      <c r="F249" s="163" t="s">
        <v>425</v>
      </c>
      <c r="G249" s="164" t="s">
        <v>171</v>
      </c>
      <c r="H249" s="165" t="n">
        <v>32</v>
      </c>
      <c r="I249" s="166"/>
      <c r="J249" s="167" t="n">
        <f aca="false">ROUND(I249*H249,2)</f>
        <v>0</v>
      </c>
      <c r="K249" s="163" t="s">
        <v>143</v>
      </c>
      <c r="L249" s="23"/>
      <c r="M249" s="168"/>
      <c r="N249" s="169" t="s">
        <v>39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0.00213</v>
      </c>
      <c r="T249" s="171" t="n">
        <f aca="false">S249*H249</f>
        <v>0.06816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218</v>
      </c>
      <c r="AT249" s="172" t="s">
        <v>132</v>
      </c>
      <c r="AU249" s="172" t="s">
        <v>81</v>
      </c>
      <c r="AY249" s="3" t="s">
        <v>130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79</v>
      </c>
      <c r="BK249" s="173" t="n">
        <f aca="false">ROUND(I249*H249,2)</f>
        <v>0</v>
      </c>
      <c r="BL249" s="3" t="s">
        <v>218</v>
      </c>
      <c r="BM249" s="172" t="s">
        <v>426</v>
      </c>
    </row>
    <row r="250" s="27" customFormat="true" ht="24.15" hidden="false" customHeight="true" outlineLevel="0" collapsed="false">
      <c r="A250" s="22"/>
      <c r="B250" s="160"/>
      <c r="C250" s="161" t="s">
        <v>427</v>
      </c>
      <c r="D250" s="161" t="s">
        <v>132</v>
      </c>
      <c r="E250" s="162" t="s">
        <v>428</v>
      </c>
      <c r="F250" s="163" t="s">
        <v>429</v>
      </c>
      <c r="G250" s="164" t="s">
        <v>171</v>
      </c>
      <c r="H250" s="165" t="n">
        <v>20</v>
      </c>
      <c r="I250" s="166"/>
      <c r="J250" s="167" t="n">
        <f aca="false">ROUND(I250*H250,2)</f>
        <v>0</v>
      </c>
      <c r="K250" s="163" t="s">
        <v>143</v>
      </c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0.00098</v>
      </c>
      <c r="R250" s="170" t="n">
        <f aca="false">Q250*H250</f>
        <v>0.0196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218</v>
      </c>
      <c r="AT250" s="172" t="s">
        <v>132</v>
      </c>
      <c r="AU250" s="172" t="s">
        <v>81</v>
      </c>
      <c r="AY250" s="3" t="s">
        <v>130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218</v>
      </c>
      <c r="BM250" s="172" t="s">
        <v>430</v>
      </c>
    </row>
    <row r="251" s="27" customFormat="true" ht="24.15" hidden="false" customHeight="true" outlineLevel="0" collapsed="false">
      <c r="A251" s="22"/>
      <c r="B251" s="160"/>
      <c r="C251" s="161" t="s">
        <v>431</v>
      </c>
      <c r="D251" s="161" t="s">
        <v>132</v>
      </c>
      <c r="E251" s="162" t="s">
        <v>432</v>
      </c>
      <c r="F251" s="163" t="s">
        <v>433</v>
      </c>
      <c r="G251" s="164" t="s">
        <v>171</v>
      </c>
      <c r="H251" s="165" t="n">
        <v>20</v>
      </c>
      <c r="I251" s="166"/>
      <c r="J251" s="167" t="n">
        <f aca="false">ROUND(I251*H251,2)</f>
        <v>0</v>
      </c>
      <c r="K251" s="163" t="s">
        <v>143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0.00126</v>
      </c>
      <c r="R251" s="170" t="n">
        <f aca="false">Q251*H251</f>
        <v>0.0252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218</v>
      </c>
      <c r="AT251" s="172" t="s">
        <v>132</v>
      </c>
      <c r="AU251" s="172" t="s">
        <v>81</v>
      </c>
      <c r="AY251" s="3" t="s">
        <v>130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218</v>
      </c>
      <c r="BM251" s="172" t="s">
        <v>434</v>
      </c>
    </row>
    <row r="252" s="27" customFormat="true" ht="37.8" hidden="false" customHeight="true" outlineLevel="0" collapsed="false">
      <c r="A252" s="22"/>
      <c r="B252" s="160"/>
      <c r="C252" s="161" t="s">
        <v>435</v>
      </c>
      <c r="D252" s="161" t="s">
        <v>132</v>
      </c>
      <c r="E252" s="162" t="s">
        <v>436</v>
      </c>
      <c r="F252" s="163" t="s">
        <v>437</v>
      </c>
      <c r="G252" s="164" t="s">
        <v>171</v>
      </c>
      <c r="H252" s="165" t="n">
        <v>20</v>
      </c>
      <c r="I252" s="166"/>
      <c r="J252" s="167" t="n">
        <f aca="false">ROUND(I252*H252,2)</f>
        <v>0</v>
      </c>
      <c r="K252" s="163" t="s">
        <v>143</v>
      </c>
      <c r="L252" s="23"/>
      <c r="M252" s="168"/>
      <c r="N252" s="169" t="s">
        <v>39</v>
      </c>
      <c r="O252" s="60"/>
      <c r="P252" s="170" t="n">
        <f aca="false">O252*H252</f>
        <v>0</v>
      </c>
      <c r="Q252" s="170" t="n">
        <v>5E-005</v>
      </c>
      <c r="R252" s="170" t="n">
        <f aca="false">Q252*H252</f>
        <v>0.001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218</v>
      </c>
      <c r="AT252" s="172" t="s">
        <v>132</v>
      </c>
      <c r="AU252" s="172" t="s">
        <v>81</v>
      </c>
      <c r="AY252" s="3" t="s">
        <v>130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79</v>
      </c>
      <c r="BK252" s="173" t="n">
        <f aca="false">ROUND(I252*H252,2)</f>
        <v>0</v>
      </c>
      <c r="BL252" s="3" t="s">
        <v>218</v>
      </c>
      <c r="BM252" s="172" t="s">
        <v>438</v>
      </c>
    </row>
    <row r="253" s="27" customFormat="true" ht="37.8" hidden="false" customHeight="true" outlineLevel="0" collapsed="false">
      <c r="A253" s="22"/>
      <c r="B253" s="160"/>
      <c r="C253" s="161" t="s">
        <v>439</v>
      </c>
      <c r="D253" s="161" t="s">
        <v>132</v>
      </c>
      <c r="E253" s="162" t="s">
        <v>440</v>
      </c>
      <c r="F253" s="163" t="s">
        <v>441</v>
      </c>
      <c r="G253" s="164" t="s">
        <v>171</v>
      </c>
      <c r="H253" s="165" t="n">
        <v>20</v>
      </c>
      <c r="I253" s="166"/>
      <c r="J253" s="167" t="n">
        <f aca="false">ROUND(I253*H253,2)</f>
        <v>0</v>
      </c>
      <c r="K253" s="163" t="s">
        <v>143</v>
      </c>
      <c r="L253" s="23"/>
      <c r="M253" s="168"/>
      <c r="N253" s="169" t="s">
        <v>39</v>
      </c>
      <c r="O253" s="60"/>
      <c r="P253" s="170" t="n">
        <f aca="false">O253*H253</f>
        <v>0</v>
      </c>
      <c r="Q253" s="170" t="n">
        <v>7E-005</v>
      </c>
      <c r="R253" s="170" t="n">
        <f aca="false">Q253*H253</f>
        <v>0.0014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218</v>
      </c>
      <c r="AT253" s="172" t="s">
        <v>132</v>
      </c>
      <c r="AU253" s="172" t="s">
        <v>81</v>
      </c>
      <c r="AY253" s="3" t="s">
        <v>130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218</v>
      </c>
      <c r="BM253" s="172" t="s">
        <v>442</v>
      </c>
    </row>
    <row r="254" s="27" customFormat="true" ht="16.5" hidden="false" customHeight="true" outlineLevel="0" collapsed="false">
      <c r="A254" s="22"/>
      <c r="B254" s="160"/>
      <c r="C254" s="161" t="s">
        <v>443</v>
      </c>
      <c r="D254" s="161" t="s">
        <v>132</v>
      </c>
      <c r="E254" s="162" t="s">
        <v>444</v>
      </c>
      <c r="F254" s="163" t="s">
        <v>445</v>
      </c>
      <c r="G254" s="164" t="s">
        <v>171</v>
      </c>
      <c r="H254" s="165" t="n">
        <v>32</v>
      </c>
      <c r="I254" s="166"/>
      <c r="J254" s="167" t="n">
        <f aca="false">ROUND(I254*H254,2)</f>
        <v>0</v>
      </c>
      <c r="K254" s="163" t="s">
        <v>143</v>
      </c>
      <c r="L254" s="23"/>
      <c r="M254" s="168"/>
      <c r="N254" s="169" t="s">
        <v>39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0.00023</v>
      </c>
      <c r="T254" s="171" t="n">
        <f aca="false">S254*H254</f>
        <v>0.00736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218</v>
      </c>
      <c r="AT254" s="172" t="s">
        <v>132</v>
      </c>
      <c r="AU254" s="172" t="s">
        <v>81</v>
      </c>
      <c r="AY254" s="3" t="s">
        <v>130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218</v>
      </c>
      <c r="BM254" s="172" t="s">
        <v>446</v>
      </c>
    </row>
    <row r="255" s="27" customFormat="true" ht="16.5" hidden="false" customHeight="true" outlineLevel="0" collapsed="false">
      <c r="A255" s="22"/>
      <c r="B255" s="160"/>
      <c r="C255" s="161" t="s">
        <v>447</v>
      </c>
      <c r="D255" s="161" t="s">
        <v>132</v>
      </c>
      <c r="E255" s="162" t="s">
        <v>448</v>
      </c>
      <c r="F255" s="163" t="s">
        <v>449</v>
      </c>
      <c r="G255" s="164" t="s">
        <v>207</v>
      </c>
      <c r="H255" s="165" t="n">
        <v>10</v>
      </c>
      <c r="I255" s="166"/>
      <c r="J255" s="167" t="n">
        <f aca="false">ROUND(I255*H255,2)</f>
        <v>0</v>
      </c>
      <c r="K255" s="163" t="s">
        <v>143</v>
      </c>
      <c r="L255" s="23"/>
      <c r="M255" s="168"/>
      <c r="N255" s="169" t="s">
        <v>39</v>
      </c>
      <c r="O255" s="60"/>
      <c r="P255" s="170" t="n">
        <f aca="false">O255*H255</f>
        <v>0</v>
      </c>
      <c r="Q255" s="170" t="n">
        <v>0</v>
      </c>
      <c r="R255" s="170" t="n">
        <f aca="false">Q255*H255</f>
        <v>0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218</v>
      </c>
      <c r="AT255" s="172" t="s">
        <v>132</v>
      </c>
      <c r="AU255" s="172" t="s">
        <v>81</v>
      </c>
      <c r="AY255" s="3" t="s">
        <v>130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218</v>
      </c>
      <c r="BM255" s="172" t="s">
        <v>450</v>
      </c>
    </row>
    <row r="256" s="27" customFormat="true" ht="24.15" hidden="false" customHeight="true" outlineLevel="0" collapsed="false">
      <c r="A256" s="22"/>
      <c r="B256" s="160"/>
      <c r="C256" s="161" t="s">
        <v>451</v>
      </c>
      <c r="D256" s="161" t="s">
        <v>132</v>
      </c>
      <c r="E256" s="162" t="s">
        <v>452</v>
      </c>
      <c r="F256" s="163" t="s">
        <v>453</v>
      </c>
      <c r="G256" s="164" t="s">
        <v>171</v>
      </c>
      <c r="H256" s="165" t="n">
        <v>40</v>
      </c>
      <c r="I256" s="166"/>
      <c r="J256" s="167" t="n">
        <f aca="false">ROUND(I256*H256,2)</f>
        <v>0</v>
      </c>
      <c r="K256" s="163" t="s">
        <v>143</v>
      </c>
      <c r="L256" s="23"/>
      <c r="M256" s="168"/>
      <c r="N256" s="169" t="s">
        <v>39</v>
      </c>
      <c r="O256" s="60"/>
      <c r="P256" s="170" t="n">
        <f aca="false">O256*H256</f>
        <v>0</v>
      </c>
      <c r="Q256" s="170" t="n">
        <v>0.00019</v>
      </c>
      <c r="R256" s="170" t="n">
        <f aca="false">Q256*H256</f>
        <v>0.0076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218</v>
      </c>
      <c r="AT256" s="172" t="s">
        <v>132</v>
      </c>
      <c r="AU256" s="172" t="s">
        <v>81</v>
      </c>
      <c r="AY256" s="3" t="s">
        <v>130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218</v>
      </c>
      <c r="BM256" s="172" t="s">
        <v>454</v>
      </c>
    </row>
    <row r="257" s="27" customFormat="true" ht="21.75" hidden="false" customHeight="true" outlineLevel="0" collapsed="false">
      <c r="A257" s="22"/>
      <c r="B257" s="160"/>
      <c r="C257" s="161" t="s">
        <v>455</v>
      </c>
      <c r="D257" s="161" t="s">
        <v>132</v>
      </c>
      <c r="E257" s="162" t="s">
        <v>456</v>
      </c>
      <c r="F257" s="163" t="s">
        <v>457</v>
      </c>
      <c r="G257" s="164" t="s">
        <v>171</v>
      </c>
      <c r="H257" s="165" t="n">
        <v>40</v>
      </c>
      <c r="I257" s="166"/>
      <c r="J257" s="167" t="n">
        <f aca="false">ROUND(I257*H257,2)</f>
        <v>0</v>
      </c>
      <c r="K257" s="163" t="s">
        <v>143</v>
      </c>
      <c r="L257" s="23"/>
      <c r="M257" s="168"/>
      <c r="N257" s="169" t="s">
        <v>39</v>
      </c>
      <c r="O257" s="60"/>
      <c r="P257" s="170" t="n">
        <f aca="false">O257*H257</f>
        <v>0</v>
      </c>
      <c r="Q257" s="170" t="n">
        <v>1E-005</v>
      </c>
      <c r="R257" s="170" t="n">
        <f aca="false">Q257*H257</f>
        <v>0.0004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218</v>
      </c>
      <c r="AT257" s="172" t="s">
        <v>132</v>
      </c>
      <c r="AU257" s="172" t="s">
        <v>81</v>
      </c>
      <c r="AY257" s="3" t="s">
        <v>130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79</v>
      </c>
      <c r="BK257" s="173" t="n">
        <f aca="false">ROUND(I257*H257,2)</f>
        <v>0</v>
      </c>
      <c r="BL257" s="3" t="s">
        <v>218</v>
      </c>
      <c r="BM257" s="172" t="s">
        <v>458</v>
      </c>
    </row>
    <row r="258" s="27" customFormat="true" ht="24.15" hidden="false" customHeight="true" outlineLevel="0" collapsed="false">
      <c r="A258" s="22"/>
      <c r="B258" s="160"/>
      <c r="C258" s="161" t="s">
        <v>459</v>
      </c>
      <c r="D258" s="161" t="s">
        <v>132</v>
      </c>
      <c r="E258" s="162" t="s">
        <v>460</v>
      </c>
      <c r="F258" s="163" t="s">
        <v>461</v>
      </c>
      <c r="G258" s="164" t="s">
        <v>419</v>
      </c>
      <c r="H258" s="203"/>
      <c r="I258" s="166"/>
      <c r="J258" s="167" t="n">
        <f aca="false">ROUND(I258*H258,2)</f>
        <v>0</v>
      </c>
      <c r="K258" s="163" t="s">
        <v>143</v>
      </c>
      <c r="L258" s="23"/>
      <c r="M258" s="168"/>
      <c r="N258" s="169" t="s">
        <v>39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218</v>
      </c>
      <c r="AT258" s="172" t="s">
        <v>132</v>
      </c>
      <c r="AU258" s="172" t="s">
        <v>81</v>
      </c>
      <c r="AY258" s="3" t="s">
        <v>130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79</v>
      </c>
      <c r="BK258" s="173" t="n">
        <f aca="false">ROUND(I258*H258,2)</f>
        <v>0</v>
      </c>
      <c r="BL258" s="3" t="s">
        <v>218</v>
      </c>
      <c r="BM258" s="172" t="s">
        <v>462</v>
      </c>
    </row>
    <row r="259" s="146" customFormat="true" ht="22.8" hidden="false" customHeight="true" outlineLevel="0" collapsed="false">
      <c r="B259" s="147"/>
      <c r="D259" s="148" t="s">
        <v>73</v>
      </c>
      <c r="E259" s="158" t="s">
        <v>463</v>
      </c>
      <c r="F259" s="158" t="s">
        <v>464</v>
      </c>
      <c r="I259" s="150"/>
      <c r="J259" s="159" t="n">
        <f aca="false">BK259</f>
        <v>0</v>
      </c>
      <c r="L259" s="147"/>
      <c r="M259" s="152"/>
      <c r="N259" s="153"/>
      <c r="O259" s="153"/>
      <c r="P259" s="154" t="n">
        <f aca="false">SUM(P260:P291)</f>
        <v>0</v>
      </c>
      <c r="Q259" s="153"/>
      <c r="R259" s="154" t="n">
        <f aca="false">SUM(R260:R291)</f>
        <v>0.10477</v>
      </c>
      <c r="S259" s="153"/>
      <c r="T259" s="155" t="n">
        <f aca="false">SUM(T260:T291)</f>
        <v>0.14148</v>
      </c>
      <c r="AR259" s="148" t="s">
        <v>81</v>
      </c>
      <c r="AT259" s="156" t="s">
        <v>73</v>
      </c>
      <c r="AU259" s="156" t="s">
        <v>79</v>
      </c>
      <c r="AY259" s="148" t="s">
        <v>130</v>
      </c>
      <c r="BK259" s="157" t="n">
        <f aca="false">SUM(BK260:BK291)</f>
        <v>0</v>
      </c>
    </row>
    <row r="260" s="27" customFormat="true" ht="33" hidden="false" customHeight="true" outlineLevel="0" collapsed="false">
      <c r="A260" s="22"/>
      <c r="B260" s="160"/>
      <c r="C260" s="161" t="s">
        <v>465</v>
      </c>
      <c r="D260" s="161" t="s">
        <v>132</v>
      </c>
      <c r="E260" s="162" t="s">
        <v>466</v>
      </c>
      <c r="F260" s="163" t="s">
        <v>467</v>
      </c>
      <c r="G260" s="164" t="s">
        <v>468</v>
      </c>
      <c r="H260" s="165" t="n">
        <v>2</v>
      </c>
      <c r="I260" s="166"/>
      <c r="J260" s="167" t="n">
        <f aca="false">ROUND(I260*H260,2)</f>
        <v>0</v>
      </c>
      <c r="K260" s="163"/>
      <c r="L260" s="23"/>
      <c r="M260" s="168"/>
      <c r="N260" s="169" t="s">
        <v>39</v>
      </c>
      <c r="O260" s="60"/>
      <c r="P260" s="170" t="n">
        <f aca="false">O260*H260</f>
        <v>0</v>
      </c>
      <c r="Q260" s="170" t="n">
        <v>0.01697</v>
      </c>
      <c r="R260" s="170" t="n">
        <f aca="false">Q260*H260</f>
        <v>0.03394</v>
      </c>
      <c r="S260" s="170" t="n">
        <v>0</v>
      </c>
      <c r="T260" s="171" t="n">
        <f aca="false">S260*H260</f>
        <v>0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218</v>
      </c>
      <c r="AT260" s="172" t="s">
        <v>132</v>
      </c>
      <c r="AU260" s="172" t="s">
        <v>81</v>
      </c>
      <c r="AY260" s="3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79</v>
      </c>
      <c r="BK260" s="173" t="n">
        <f aca="false">ROUND(I260*H260,2)</f>
        <v>0</v>
      </c>
      <c r="BL260" s="3" t="s">
        <v>218</v>
      </c>
      <c r="BM260" s="172" t="s">
        <v>469</v>
      </c>
    </row>
    <row r="261" s="27" customFormat="true" ht="16.5" hidden="false" customHeight="true" outlineLevel="0" collapsed="false">
      <c r="A261" s="22"/>
      <c r="B261" s="160"/>
      <c r="C261" s="161" t="s">
        <v>470</v>
      </c>
      <c r="D261" s="161" t="s">
        <v>132</v>
      </c>
      <c r="E261" s="162" t="s">
        <v>471</v>
      </c>
      <c r="F261" s="163" t="s">
        <v>472</v>
      </c>
      <c r="G261" s="164" t="s">
        <v>468</v>
      </c>
      <c r="H261" s="165" t="n">
        <v>2</v>
      </c>
      <c r="I261" s="166"/>
      <c r="J261" s="167" t="n">
        <f aca="false">ROUND(I261*H261,2)</f>
        <v>0</v>
      </c>
      <c r="K261" s="163" t="s">
        <v>143</v>
      </c>
      <c r="L261" s="23"/>
      <c r="M261" s="168"/>
      <c r="N261" s="169" t="s">
        <v>39</v>
      </c>
      <c r="O261" s="60"/>
      <c r="P261" s="170" t="n">
        <f aca="false">O261*H261</f>
        <v>0</v>
      </c>
      <c r="Q261" s="170" t="n">
        <v>0</v>
      </c>
      <c r="R261" s="170" t="n">
        <f aca="false">Q261*H261</f>
        <v>0</v>
      </c>
      <c r="S261" s="170" t="n">
        <v>0.0342</v>
      </c>
      <c r="T261" s="171" t="n">
        <f aca="false">S261*H261</f>
        <v>0.0684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218</v>
      </c>
      <c r="AT261" s="172" t="s">
        <v>132</v>
      </c>
      <c r="AU261" s="172" t="s">
        <v>81</v>
      </c>
      <c r="AY261" s="3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79</v>
      </c>
      <c r="BK261" s="173" t="n">
        <f aca="false">ROUND(I261*H261,2)</f>
        <v>0</v>
      </c>
      <c r="BL261" s="3" t="s">
        <v>218</v>
      </c>
      <c r="BM261" s="172" t="s">
        <v>473</v>
      </c>
    </row>
    <row r="262" s="27" customFormat="true" ht="16.5" hidden="false" customHeight="true" outlineLevel="0" collapsed="false">
      <c r="A262" s="22"/>
      <c r="B262" s="160"/>
      <c r="C262" s="161" t="s">
        <v>474</v>
      </c>
      <c r="D262" s="161" t="s">
        <v>132</v>
      </c>
      <c r="E262" s="162" t="s">
        <v>475</v>
      </c>
      <c r="F262" s="163" t="s">
        <v>476</v>
      </c>
      <c r="G262" s="164" t="s">
        <v>468</v>
      </c>
      <c r="H262" s="165" t="n">
        <v>1</v>
      </c>
      <c r="I262" s="166"/>
      <c r="J262" s="167" t="n">
        <f aca="false">ROUND(I262*H262,2)</f>
        <v>0</v>
      </c>
      <c r="K262" s="163" t="s">
        <v>143</v>
      </c>
      <c r="L262" s="23"/>
      <c r="M262" s="168"/>
      <c r="N262" s="169" t="s">
        <v>39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0.01946</v>
      </c>
      <c r="T262" s="171" t="n">
        <f aca="false">S262*H262</f>
        <v>0.01946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218</v>
      </c>
      <c r="AT262" s="172" t="s">
        <v>132</v>
      </c>
      <c r="AU262" s="172" t="s">
        <v>81</v>
      </c>
      <c r="AY262" s="3" t="s">
        <v>130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79</v>
      </c>
      <c r="BK262" s="173" t="n">
        <f aca="false">ROUND(I262*H262,2)</f>
        <v>0</v>
      </c>
      <c r="BL262" s="3" t="s">
        <v>218</v>
      </c>
      <c r="BM262" s="172" t="s">
        <v>477</v>
      </c>
    </row>
    <row r="263" s="27" customFormat="true" ht="24.15" hidden="false" customHeight="true" outlineLevel="0" collapsed="false">
      <c r="A263" s="22"/>
      <c r="B263" s="160"/>
      <c r="C263" s="161" t="s">
        <v>478</v>
      </c>
      <c r="D263" s="161" t="s">
        <v>132</v>
      </c>
      <c r="E263" s="162" t="s">
        <v>479</v>
      </c>
      <c r="F263" s="163" t="s">
        <v>480</v>
      </c>
      <c r="G263" s="164" t="s">
        <v>468</v>
      </c>
      <c r="H263" s="165" t="n">
        <v>1</v>
      </c>
      <c r="I263" s="166"/>
      <c r="J263" s="167" t="n">
        <f aca="false">ROUND(I263*H263,2)</f>
        <v>0</v>
      </c>
      <c r="K263" s="163"/>
      <c r="L263" s="23"/>
      <c r="M263" s="168"/>
      <c r="N263" s="169" t="s">
        <v>39</v>
      </c>
      <c r="O263" s="60"/>
      <c r="P263" s="170" t="n">
        <f aca="false">O263*H263</f>
        <v>0</v>
      </c>
      <c r="Q263" s="170" t="n">
        <v>0.02613</v>
      </c>
      <c r="R263" s="170" t="n">
        <f aca="false">Q263*H263</f>
        <v>0.02613</v>
      </c>
      <c r="S263" s="170" t="n">
        <v>0</v>
      </c>
      <c r="T263" s="171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218</v>
      </c>
      <c r="AT263" s="172" t="s">
        <v>132</v>
      </c>
      <c r="AU263" s="172" t="s">
        <v>81</v>
      </c>
      <c r="AY263" s="3" t="s">
        <v>130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79</v>
      </c>
      <c r="BK263" s="173" t="n">
        <f aca="false">ROUND(I263*H263,2)</f>
        <v>0</v>
      </c>
      <c r="BL263" s="3" t="s">
        <v>218</v>
      </c>
      <c r="BM263" s="172" t="s">
        <v>481</v>
      </c>
    </row>
    <row r="264" s="27" customFormat="true" ht="24.15" hidden="false" customHeight="true" outlineLevel="0" collapsed="false">
      <c r="A264" s="22"/>
      <c r="B264" s="160"/>
      <c r="C264" s="161" t="s">
        <v>482</v>
      </c>
      <c r="D264" s="161" t="s">
        <v>132</v>
      </c>
      <c r="E264" s="162" t="s">
        <v>483</v>
      </c>
      <c r="F264" s="163" t="s">
        <v>484</v>
      </c>
      <c r="G264" s="164" t="s">
        <v>468</v>
      </c>
      <c r="H264" s="165" t="n">
        <v>1</v>
      </c>
      <c r="I264" s="166"/>
      <c r="J264" s="167" t="n">
        <f aca="false">ROUND(I264*H264,2)</f>
        <v>0</v>
      </c>
      <c r="K264" s="163" t="s">
        <v>143</v>
      </c>
      <c r="L264" s="23"/>
      <c r="M264" s="168"/>
      <c r="N264" s="169" t="s">
        <v>39</v>
      </c>
      <c r="O264" s="60"/>
      <c r="P264" s="170" t="n">
        <f aca="false">O264*H264</f>
        <v>0</v>
      </c>
      <c r="Q264" s="170" t="n">
        <v>0.03646</v>
      </c>
      <c r="R264" s="170" t="n">
        <f aca="false">Q264*H264</f>
        <v>0.03646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218</v>
      </c>
      <c r="AT264" s="172" t="s">
        <v>132</v>
      </c>
      <c r="AU264" s="172" t="s">
        <v>81</v>
      </c>
      <c r="AY264" s="3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79</v>
      </c>
      <c r="BK264" s="173" t="n">
        <f aca="false">ROUND(I264*H264,2)</f>
        <v>0</v>
      </c>
      <c r="BL264" s="3" t="s">
        <v>218</v>
      </c>
      <c r="BM264" s="172" t="s">
        <v>485</v>
      </c>
    </row>
    <row r="265" s="27" customFormat="true" ht="16.5" hidden="false" customHeight="true" outlineLevel="0" collapsed="false">
      <c r="A265" s="22"/>
      <c r="B265" s="160"/>
      <c r="C265" s="161" t="s">
        <v>486</v>
      </c>
      <c r="D265" s="161" t="s">
        <v>132</v>
      </c>
      <c r="E265" s="162" t="s">
        <v>487</v>
      </c>
      <c r="F265" s="163" t="s">
        <v>488</v>
      </c>
      <c r="G265" s="164" t="s">
        <v>207</v>
      </c>
      <c r="H265" s="165" t="n">
        <v>1</v>
      </c>
      <c r="I265" s="166"/>
      <c r="J265" s="167" t="n">
        <f aca="false">ROUND(I265*H265,2)</f>
        <v>0</v>
      </c>
      <c r="K265" s="163" t="s">
        <v>143</v>
      </c>
      <c r="L265" s="23"/>
      <c r="M265" s="168"/>
      <c r="N265" s="169" t="s">
        <v>39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218</v>
      </c>
      <c r="AT265" s="172" t="s">
        <v>132</v>
      </c>
      <c r="AU265" s="172" t="s">
        <v>81</v>
      </c>
      <c r="AY265" s="3" t="s">
        <v>130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79</v>
      </c>
      <c r="BK265" s="173" t="n">
        <f aca="false">ROUND(I265*H265,2)</f>
        <v>0</v>
      </c>
      <c r="BL265" s="3" t="s">
        <v>218</v>
      </c>
      <c r="BM265" s="172" t="s">
        <v>489</v>
      </c>
    </row>
    <row r="266" s="174" customFormat="true" ht="12.8" hidden="false" customHeight="false" outlineLevel="0" collapsed="false">
      <c r="B266" s="175"/>
      <c r="D266" s="176" t="s">
        <v>145</v>
      </c>
      <c r="E266" s="177"/>
      <c r="F266" s="178" t="s">
        <v>79</v>
      </c>
      <c r="H266" s="179" t="n">
        <v>1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145</v>
      </c>
      <c r="AU266" s="177" t="s">
        <v>81</v>
      </c>
      <c r="AV266" s="174" t="s">
        <v>81</v>
      </c>
      <c r="AW266" s="174" t="s">
        <v>31</v>
      </c>
      <c r="AX266" s="174" t="s">
        <v>79</v>
      </c>
      <c r="AY266" s="177" t="s">
        <v>130</v>
      </c>
    </row>
    <row r="267" s="27" customFormat="true" ht="16.5" hidden="false" customHeight="true" outlineLevel="0" collapsed="false">
      <c r="A267" s="22"/>
      <c r="B267" s="160"/>
      <c r="C267" s="184" t="s">
        <v>490</v>
      </c>
      <c r="D267" s="184" t="s">
        <v>147</v>
      </c>
      <c r="E267" s="185" t="s">
        <v>491</v>
      </c>
      <c r="F267" s="186" t="s">
        <v>492</v>
      </c>
      <c r="G267" s="187" t="s">
        <v>207</v>
      </c>
      <c r="H267" s="188" t="n">
        <v>1</v>
      </c>
      <c r="I267" s="189"/>
      <c r="J267" s="190" t="n">
        <f aca="false">ROUND(I267*H267,2)</f>
        <v>0</v>
      </c>
      <c r="K267" s="186" t="s">
        <v>143</v>
      </c>
      <c r="L267" s="191"/>
      <c r="M267" s="192"/>
      <c r="N267" s="193" t="s">
        <v>39</v>
      </c>
      <c r="O267" s="60"/>
      <c r="P267" s="170" t="n">
        <f aca="false">O267*H267</f>
        <v>0</v>
      </c>
      <c r="Q267" s="170" t="n">
        <v>0.0005</v>
      </c>
      <c r="R267" s="170" t="n">
        <f aca="false">Q267*H267</f>
        <v>0.0005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291</v>
      </c>
      <c r="AT267" s="172" t="s">
        <v>147</v>
      </c>
      <c r="AU267" s="172" t="s">
        <v>81</v>
      </c>
      <c r="AY267" s="3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79</v>
      </c>
      <c r="BK267" s="173" t="n">
        <f aca="false">ROUND(I267*H267,2)</f>
        <v>0</v>
      </c>
      <c r="BL267" s="3" t="s">
        <v>218</v>
      </c>
      <c r="BM267" s="172" t="s">
        <v>493</v>
      </c>
    </row>
    <row r="268" s="27" customFormat="true" ht="16.5" hidden="false" customHeight="true" outlineLevel="0" collapsed="false">
      <c r="A268" s="22"/>
      <c r="B268" s="160"/>
      <c r="C268" s="161" t="s">
        <v>494</v>
      </c>
      <c r="D268" s="161" t="s">
        <v>132</v>
      </c>
      <c r="E268" s="162" t="s">
        <v>495</v>
      </c>
      <c r="F268" s="163" t="s">
        <v>496</v>
      </c>
      <c r="G268" s="164" t="s">
        <v>207</v>
      </c>
      <c r="H268" s="165" t="n">
        <v>2</v>
      </c>
      <c r="I268" s="166"/>
      <c r="J268" s="167" t="n">
        <f aca="false">ROUND(I268*H268,2)</f>
        <v>0</v>
      </c>
      <c r="K268" s="163" t="s">
        <v>143</v>
      </c>
      <c r="L268" s="23"/>
      <c r="M268" s="168"/>
      <c r="N268" s="169" t="s">
        <v>39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218</v>
      </c>
      <c r="AT268" s="172" t="s">
        <v>132</v>
      </c>
      <c r="AU268" s="172" t="s">
        <v>81</v>
      </c>
      <c r="AY268" s="3" t="s">
        <v>130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79</v>
      </c>
      <c r="BK268" s="173" t="n">
        <f aca="false">ROUND(I268*H268,2)</f>
        <v>0</v>
      </c>
      <c r="BL268" s="3" t="s">
        <v>218</v>
      </c>
      <c r="BM268" s="172" t="s">
        <v>497</v>
      </c>
    </row>
    <row r="269" s="174" customFormat="true" ht="12.8" hidden="false" customHeight="false" outlineLevel="0" collapsed="false">
      <c r="B269" s="175"/>
      <c r="D269" s="176" t="s">
        <v>145</v>
      </c>
      <c r="E269" s="177"/>
      <c r="F269" s="178" t="s">
        <v>81</v>
      </c>
      <c r="H269" s="179" t="n">
        <v>2</v>
      </c>
      <c r="I269" s="180"/>
      <c r="L269" s="175"/>
      <c r="M269" s="181"/>
      <c r="N269" s="182"/>
      <c r="O269" s="182"/>
      <c r="P269" s="182"/>
      <c r="Q269" s="182"/>
      <c r="R269" s="182"/>
      <c r="S269" s="182"/>
      <c r="T269" s="183"/>
      <c r="AT269" s="177" t="s">
        <v>145</v>
      </c>
      <c r="AU269" s="177" t="s">
        <v>81</v>
      </c>
      <c r="AV269" s="174" t="s">
        <v>81</v>
      </c>
      <c r="AW269" s="174" t="s">
        <v>31</v>
      </c>
      <c r="AX269" s="174" t="s">
        <v>79</v>
      </c>
      <c r="AY269" s="177" t="s">
        <v>130</v>
      </c>
    </row>
    <row r="270" s="27" customFormat="true" ht="24.15" hidden="false" customHeight="true" outlineLevel="0" collapsed="false">
      <c r="A270" s="22"/>
      <c r="B270" s="160"/>
      <c r="C270" s="184" t="s">
        <v>498</v>
      </c>
      <c r="D270" s="184" t="s">
        <v>147</v>
      </c>
      <c r="E270" s="185" t="s">
        <v>499</v>
      </c>
      <c r="F270" s="186" t="s">
        <v>500</v>
      </c>
      <c r="G270" s="187" t="s">
        <v>207</v>
      </c>
      <c r="H270" s="188" t="n">
        <v>2</v>
      </c>
      <c r="I270" s="189"/>
      <c r="J270" s="190" t="n">
        <f aca="false">ROUND(I270*H270,2)</f>
        <v>0</v>
      </c>
      <c r="K270" s="186" t="s">
        <v>143</v>
      </c>
      <c r="L270" s="191"/>
      <c r="M270" s="192"/>
      <c r="N270" s="193" t="s">
        <v>39</v>
      </c>
      <c r="O270" s="60"/>
      <c r="P270" s="170" t="n">
        <f aca="false">O270*H270</f>
        <v>0</v>
      </c>
      <c r="Q270" s="170" t="n">
        <v>0.0005</v>
      </c>
      <c r="R270" s="170" t="n">
        <f aca="false">Q270*H270</f>
        <v>0.001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291</v>
      </c>
      <c r="AT270" s="172" t="s">
        <v>147</v>
      </c>
      <c r="AU270" s="172" t="s">
        <v>81</v>
      </c>
      <c r="AY270" s="3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79</v>
      </c>
      <c r="BK270" s="173" t="n">
        <f aca="false">ROUND(I270*H270,2)</f>
        <v>0</v>
      </c>
      <c r="BL270" s="3" t="s">
        <v>218</v>
      </c>
      <c r="BM270" s="172" t="s">
        <v>501</v>
      </c>
    </row>
    <row r="271" s="27" customFormat="true" ht="16.5" hidden="false" customHeight="true" outlineLevel="0" collapsed="false">
      <c r="A271" s="22"/>
      <c r="B271" s="160"/>
      <c r="C271" s="161" t="s">
        <v>502</v>
      </c>
      <c r="D271" s="161" t="s">
        <v>132</v>
      </c>
      <c r="E271" s="162" t="s">
        <v>503</v>
      </c>
      <c r="F271" s="163" t="s">
        <v>504</v>
      </c>
      <c r="G271" s="164" t="s">
        <v>207</v>
      </c>
      <c r="H271" s="165" t="n">
        <v>1</v>
      </c>
      <c r="I271" s="166"/>
      <c r="J271" s="167" t="n">
        <f aca="false">ROUND(I271*H271,2)</f>
        <v>0</v>
      </c>
      <c r="K271" s="163" t="s">
        <v>143</v>
      </c>
      <c r="L271" s="23"/>
      <c r="M271" s="168"/>
      <c r="N271" s="169" t="s">
        <v>39</v>
      </c>
      <c r="O271" s="60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218</v>
      </c>
      <c r="AT271" s="172" t="s">
        <v>132</v>
      </c>
      <c r="AU271" s="172" t="s">
        <v>81</v>
      </c>
      <c r="AY271" s="3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79</v>
      </c>
      <c r="BK271" s="173" t="n">
        <f aca="false">ROUND(I271*H271,2)</f>
        <v>0</v>
      </c>
      <c r="BL271" s="3" t="s">
        <v>218</v>
      </c>
      <c r="BM271" s="172" t="s">
        <v>505</v>
      </c>
    </row>
    <row r="272" s="174" customFormat="true" ht="12.8" hidden="false" customHeight="false" outlineLevel="0" collapsed="false">
      <c r="B272" s="175"/>
      <c r="D272" s="176" t="s">
        <v>145</v>
      </c>
      <c r="E272" s="177"/>
      <c r="F272" s="178" t="s">
        <v>79</v>
      </c>
      <c r="H272" s="179" t="n">
        <v>1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145</v>
      </c>
      <c r="AU272" s="177" t="s">
        <v>81</v>
      </c>
      <c r="AV272" s="174" t="s">
        <v>81</v>
      </c>
      <c r="AW272" s="174" t="s">
        <v>31</v>
      </c>
      <c r="AX272" s="174" t="s">
        <v>79</v>
      </c>
      <c r="AY272" s="177" t="s">
        <v>130</v>
      </c>
    </row>
    <row r="273" s="27" customFormat="true" ht="24.15" hidden="false" customHeight="true" outlineLevel="0" collapsed="false">
      <c r="A273" s="22"/>
      <c r="B273" s="160"/>
      <c r="C273" s="184" t="s">
        <v>506</v>
      </c>
      <c r="D273" s="184" t="s">
        <v>147</v>
      </c>
      <c r="E273" s="185" t="s">
        <v>507</v>
      </c>
      <c r="F273" s="186" t="s">
        <v>508</v>
      </c>
      <c r="G273" s="187" t="s">
        <v>207</v>
      </c>
      <c r="H273" s="188" t="n">
        <v>1</v>
      </c>
      <c r="I273" s="189"/>
      <c r="J273" s="190" t="n">
        <f aca="false">ROUND(I273*H273,2)</f>
        <v>0</v>
      </c>
      <c r="K273" s="186" t="s">
        <v>143</v>
      </c>
      <c r="L273" s="191"/>
      <c r="M273" s="192"/>
      <c r="N273" s="193" t="s">
        <v>39</v>
      </c>
      <c r="O273" s="60"/>
      <c r="P273" s="170" t="n">
        <f aca="false">O273*H273</f>
        <v>0</v>
      </c>
      <c r="Q273" s="170" t="n">
        <v>0.0005</v>
      </c>
      <c r="R273" s="170" t="n">
        <f aca="false">Q273*H273</f>
        <v>0.0005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291</v>
      </c>
      <c r="AT273" s="172" t="s">
        <v>147</v>
      </c>
      <c r="AU273" s="172" t="s">
        <v>81</v>
      </c>
      <c r="AY273" s="3" t="s">
        <v>130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79</v>
      </c>
      <c r="BK273" s="173" t="n">
        <f aca="false">ROUND(I273*H273,2)</f>
        <v>0</v>
      </c>
      <c r="BL273" s="3" t="s">
        <v>218</v>
      </c>
      <c r="BM273" s="172" t="s">
        <v>509</v>
      </c>
    </row>
    <row r="274" s="27" customFormat="true" ht="16.5" hidden="false" customHeight="true" outlineLevel="0" collapsed="false">
      <c r="A274" s="22"/>
      <c r="B274" s="160"/>
      <c r="C274" s="161" t="s">
        <v>510</v>
      </c>
      <c r="D274" s="161" t="s">
        <v>132</v>
      </c>
      <c r="E274" s="162" t="s">
        <v>511</v>
      </c>
      <c r="F274" s="163" t="s">
        <v>512</v>
      </c>
      <c r="G274" s="164" t="s">
        <v>207</v>
      </c>
      <c r="H274" s="165" t="n">
        <v>2</v>
      </c>
      <c r="I274" s="166"/>
      <c r="J274" s="167" t="n">
        <f aca="false">ROUND(I274*H274,2)</f>
        <v>0</v>
      </c>
      <c r="K274" s="163" t="s">
        <v>143</v>
      </c>
      <c r="L274" s="23"/>
      <c r="M274" s="168"/>
      <c r="N274" s="169" t="s">
        <v>39</v>
      </c>
      <c r="O274" s="60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218</v>
      </c>
      <c r="AT274" s="172" t="s">
        <v>132</v>
      </c>
      <c r="AU274" s="172" t="s">
        <v>81</v>
      </c>
      <c r="AY274" s="3" t="s">
        <v>130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79</v>
      </c>
      <c r="BK274" s="173" t="n">
        <f aca="false">ROUND(I274*H274,2)</f>
        <v>0</v>
      </c>
      <c r="BL274" s="3" t="s">
        <v>218</v>
      </c>
      <c r="BM274" s="172" t="s">
        <v>513</v>
      </c>
    </row>
    <row r="275" s="174" customFormat="true" ht="12.8" hidden="false" customHeight="false" outlineLevel="0" collapsed="false">
      <c r="B275" s="175"/>
      <c r="D275" s="176" t="s">
        <v>145</v>
      </c>
      <c r="E275" s="177"/>
      <c r="F275" s="178" t="s">
        <v>81</v>
      </c>
      <c r="H275" s="179" t="n">
        <v>2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145</v>
      </c>
      <c r="AU275" s="177" t="s">
        <v>81</v>
      </c>
      <c r="AV275" s="174" t="s">
        <v>81</v>
      </c>
      <c r="AW275" s="174" t="s">
        <v>31</v>
      </c>
      <c r="AX275" s="174" t="s">
        <v>79</v>
      </c>
      <c r="AY275" s="177" t="s">
        <v>130</v>
      </c>
    </row>
    <row r="276" s="27" customFormat="true" ht="24.15" hidden="false" customHeight="true" outlineLevel="0" collapsed="false">
      <c r="A276" s="22"/>
      <c r="B276" s="160"/>
      <c r="C276" s="184" t="s">
        <v>514</v>
      </c>
      <c r="D276" s="184" t="s">
        <v>147</v>
      </c>
      <c r="E276" s="185" t="s">
        <v>515</v>
      </c>
      <c r="F276" s="186" t="s">
        <v>516</v>
      </c>
      <c r="G276" s="187" t="s">
        <v>207</v>
      </c>
      <c r="H276" s="188" t="n">
        <v>2</v>
      </c>
      <c r="I276" s="189"/>
      <c r="J276" s="190" t="n">
        <f aca="false">ROUND(I276*H276,2)</f>
        <v>0</v>
      </c>
      <c r="K276" s="186" t="s">
        <v>143</v>
      </c>
      <c r="L276" s="191"/>
      <c r="M276" s="192"/>
      <c r="N276" s="193" t="s">
        <v>39</v>
      </c>
      <c r="O276" s="60"/>
      <c r="P276" s="170" t="n">
        <f aca="false">O276*H276</f>
        <v>0</v>
      </c>
      <c r="Q276" s="170" t="n">
        <v>0.0013</v>
      </c>
      <c r="R276" s="170" t="n">
        <f aca="false">Q276*H276</f>
        <v>0.0026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291</v>
      </c>
      <c r="AT276" s="172" t="s">
        <v>147</v>
      </c>
      <c r="AU276" s="172" t="s">
        <v>81</v>
      </c>
      <c r="AY276" s="3" t="s">
        <v>130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79</v>
      </c>
      <c r="BK276" s="173" t="n">
        <f aca="false">ROUND(I276*H276,2)</f>
        <v>0</v>
      </c>
      <c r="BL276" s="3" t="s">
        <v>218</v>
      </c>
      <c r="BM276" s="172" t="s">
        <v>517</v>
      </c>
    </row>
    <row r="277" s="27" customFormat="true" ht="16.5" hidden="false" customHeight="true" outlineLevel="0" collapsed="false">
      <c r="A277" s="22"/>
      <c r="B277" s="160"/>
      <c r="C277" s="161" t="s">
        <v>518</v>
      </c>
      <c r="D277" s="161" t="s">
        <v>132</v>
      </c>
      <c r="E277" s="162" t="s">
        <v>519</v>
      </c>
      <c r="F277" s="163" t="s">
        <v>520</v>
      </c>
      <c r="G277" s="164" t="s">
        <v>207</v>
      </c>
      <c r="H277" s="165" t="n">
        <v>3</v>
      </c>
      <c r="I277" s="166"/>
      <c r="J277" s="167" t="n">
        <f aca="false">ROUND(I277*H277,2)</f>
        <v>0</v>
      </c>
      <c r="K277" s="163"/>
      <c r="L277" s="23"/>
      <c r="M277" s="168"/>
      <c r="N277" s="169" t="s">
        <v>39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</v>
      </c>
      <c r="T277" s="171" t="n">
        <f aca="false">S277*H277</f>
        <v>0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218</v>
      </c>
      <c r="AT277" s="172" t="s">
        <v>132</v>
      </c>
      <c r="AU277" s="172" t="s">
        <v>81</v>
      </c>
      <c r="AY277" s="3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79</v>
      </c>
      <c r="BK277" s="173" t="n">
        <f aca="false">ROUND(I277*H277,2)</f>
        <v>0</v>
      </c>
      <c r="BL277" s="3" t="s">
        <v>218</v>
      </c>
      <c r="BM277" s="172" t="s">
        <v>521</v>
      </c>
    </row>
    <row r="278" s="174" customFormat="true" ht="12.8" hidden="false" customHeight="false" outlineLevel="0" collapsed="false">
      <c r="B278" s="175"/>
      <c r="D278" s="176" t="s">
        <v>145</v>
      </c>
      <c r="E278" s="177"/>
      <c r="F278" s="178" t="s">
        <v>522</v>
      </c>
      <c r="H278" s="179" t="n">
        <v>3</v>
      </c>
      <c r="I278" s="180"/>
      <c r="L278" s="175"/>
      <c r="M278" s="181"/>
      <c r="N278" s="182"/>
      <c r="O278" s="182"/>
      <c r="P278" s="182"/>
      <c r="Q278" s="182"/>
      <c r="R278" s="182"/>
      <c r="S278" s="182"/>
      <c r="T278" s="183"/>
      <c r="AT278" s="177" t="s">
        <v>145</v>
      </c>
      <c r="AU278" s="177" t="s">
        <v>81</v>
      </c>
      <c r="AV278" s="174" t="s">
        <v>81</v>
      </c>
      <c r="AW278" s="174" t="s">
        <v>31</v>
      </c>
      <c r="AX278" s="174" t="s">
        <v>79</v>
      </c>
      <c r="AY278" s="177" t="s">
        <v>130</v>
      </c>
    </row>
    <row r="279" s="27" customFormat="true" ht="16.5" hidden="false" customHeight="true" outlineLevel="0" collapsed="false">
      <c r="A279" s="22"/>
      <c r="B279" s="160"/>
      <c r="C279" s="161" t="s">
        <v>523</v>
      </c>
      <c r="D279" s="161" t="s">
        <v>132</v>
      </c>
      <c r="E279" s="162" t="s">
        <v>524</v>
      </c>
      <c r="F279" s="163" t="s">
        <v>525</v>
      </c>
      <c r="G279" s="164" t="s">
        <v>207</v>
      </c>
      <c r="H279" s="165" t="n">
        <v>1</v>
      </c>
      <c r="I279" s="166"/>
      <c r="J279" s="167" t="n">
        <f aca="false">ROUND(I279*H279,2)</f>
        <v>0</v>
      </c>
      <c r="K279" s="163"/>
      <c r="L279" s="23"/>
      <c r="M279" s="168"/>
      <c r="N279" s="169" t="s">
        <v>39</v>
      </c>
      <c r="O279" s="60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</v>
      </c>
      <c r="T279" s="171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218</v>
      </c>
      <c r="AT279" s="172" t="s">
        <v>132</v>
      </c>
      <c r="AU279" s="172" t="s">
        <v>81</v>
      </c>
      <c r="AY279" s="3" t="s">
        <v>130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79</v>
      </c>
      <c r="BK279" s="173" t="n">
        <f aca="false">ROUND(I279*H279,2)</f>
        <v>0</v>
      </c>
      <c r="BL279" s="3" t="s">
        <v>218</v>
      </c>
      <c r="BM279" s="172" t="s">
        <v>526</v>
      </c>
    </row>
    <row r="280" s="174" customFormat="true" ht="12.8" hidden="false" customHeight="false" outlineLevel="0" collapsed="false">
      <c r="B280" s="175"/>
      <c r="D280" s="176" t="s">
        <v>145</v>
      </c>
      <c r="E280" s="177"/>
      <c r="F280" s="178" t="s">
        <v>79</v>
      </c>
      <c r="H280" s="179" t="n">
        <v>1</v>
      </c>
      <c r="I280" s="180"/>
      <c r="L280" s="175"/>
      <c r="M280" s="181"/>
      <c r="N280" s="182"/>
      <c r="O280" s="182"/>
      <c r="P280" s="182"/>
      <c r="Q280" s="182"/>
      <c r="R280" s="182"/>
      <c r="S280" s="182"/>
      <c r="T280" s="183"/>
      <c r="AT280" s="177" t="s">
        <v>145</v>
      </c>
      <c r="AU280" s="177" t="s">
        <v>81</v>
      </c>
      <c r="AV280" s="174" t="s">
        <v>81</v>
      </c>
      <c r="AW280" s="174" t="s">
        <v>31</v>
      </c>
      <c r="AX280" s="174" t="s">
        <v>79</v>
      </c>
      <c r="AY280" s="177" t="s">
        <v>130</v>
      </c>
    </row>
    <row r="281" s="27" customFormat="true" ht="16.5" hidden="false" customHeight="true" outlineLevel="0" collapsed="false">
      <c r="A281" s="22"/>
      <c r="B281" s="160"/>
      <c r="C281" s="161" t="s">
        <v>527</v>
      </c>
      <c r="D281" s="161" t="s">
        <v>132</v>
      </c>
      <c r="E281" s="162" t="s">
        <v>528</v>
      </c>
      <c r="F281" s="163" t="s">
        <v>529</v>
      </c>
      <c r="G281" s="164" t="s">
        <v>468</v>
      </c>
      <c r="H281" s="165" t="n">
        <v>1</v>
      </c>
      <c r="I281" s="166"/>
      <c r="J281" s="167" t="n">
        <f aca="false">ROUND(I281*H281,2)</f>
        <v>0</v>
      </c>
      <c r="K281" s="163" t="s">
        <v>143</v>
      </c>
      <c r="L281" s="23"/>
      <c r="M281" s="168"/>
      <c r="N281" s="169" t="s">
        <v>39</v>
      </c>
      <c r="O281" s="60"/>
      <c r="P281" s="170" t="n">
        <f aca="false">O281*H281</f>
        <v>0</v>
      </c>
      <c r="Q281" s="170" t="n">
        <v>0</v>
      </c>
      <c r="R281" s="170" t="n">
        <f aca="false">Q281*H281</f>
        <v>0</v>
      </c>
      <c r="S281" s="170" t="n">
        <v>0.00156</v>
      </c>
      <c r="T281" s="171" t="n">
        <f aca="false">S281*H281</f>
        <v>0.00156</v>
      </c>
      <c r="U281" s="22"/>
      <c r="V281" s="22"/>
      <c r="W281" s="22"/>
      <c r="X281" s="22"/>
      <c r="Y281" s="22"/>
      <c r="Z281" s="22"/>
      <c r="AA281" s="22"/>
      <c r="AB281" s="22"/>
      <c r="AC281" s="22"/>
      <c r="AD281" s="22"/>
      <c r="AE281" s="22"/>
      <c r="AR281" s="172" t="s">
        <v>218</v>
      </c>
      <c r="AT281" s="172" t="s">
        <v>132</v>
      </c>
      <c r="AU281" s="172" t="s">
        <v>81</v>
      </c>
      <c r="AY281" s="3" t="s">
        <v>130</v>
      </c>
      <c r="BE281" s="173" t="n">
        <f aca="false">IF(N281="základní",J281,0)</f>
        <v>0</v>
      </c>
      <c r="BF281" s="173" t="n">
        <f aca="false">IF(N281="snížená",J281,0)</f>
        <v>0</v>
      </c>
      <c r="BG281" s="173" t="n">
        <f aca="false">IF(N281="zákl. přenesená",J281,0)</f>
        <v>0</v>
      </c>
      <c r="BH281" s="173" t="n">
        <f aca="false">IF(N281="sníž. přenesená",J281,0)</f>
        <v>0</v>
      </c>
      <c r="BI281" s="173" t="n">
        <f aca="false">IF(N281="nulová",J281,0)</f>
        <v>0</v>
      </c>
      <c r="BJ281" s="3" t="s">
        <v>79</v>
      </c>
      <c r="BK281" s="173" t="n">
        <f aca="false">ROUND(I281*H281,2)</f>
        <v>0</v>
      </c>
      <c r="BL281" s="3" t="s">
        <v>218</v>
      </c>
      <c r="BM281" s="172" t="s">
        <v>530</v>
      </c>
    </row>
    <row r="282" s="27" customFormat="true" ht="16.5" hidden="false" customHeight="true" outlineLevel="0" collapsed="false">
      <c r="A282" s="22"/>
      <c r="B282" s="160"/>
      <c r="C282" s="161" t="s">
        <v>531</v>
      </c>
      <c r="D282" s="161" t="s">
        <v>132</v>
      </c>
      <c r="E282" s="162" t="s">
        <v>532</v>
      </c>
      <c r="F282" s="163" t="s">
        <v>533</v>
      </c>
      <c r="G282" s="164" t="s">
        <v>468</v>
      </c>
      <c r="H282" s="165" t="n">
        <v>1</v>
      </c>
      <c r="I282" s="166"/>
      <c r="J282" s="167" t="n">
        <f aca="false">ROUND(I282*H282,2)</f>
        <v>0</v>
      </c>
      <c r="K282" s="163" t="s">
        <v>143</v>
      </c>
      <c r="L282" s="23"/>
      <c r="M282" s="168"/>
      <c r="N282" s="169" t="s">
        <v>39</v>
      </c>
      <c r="O282" s="60"/>
      <c r="P282" s="170" t="n">
        <f aca="false">O282*H282</f>
        <v>0</v>
      </c>
      <c r="Q282" s="170" t="n">
        <v>0</v>
      </c>
      <c r="R282" s="170" t="n">
        <f aca="false">Q282*H282</f>
        <v>0</v>
      </c>
      <c r="S282" s="170" t="n">
        <v>0.00086</v>
      </c>
      <c r="T282" s="171" t="n">
        <f aca="false">S282*H282</f>
        <v>0.00086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2" t="s">
        <v>218</v>
      </c>
      <c r="AT282" s="172" t="s">
        <v>132</v>
      </c>
      <c r="AU282" s="172" t="s">
        <v>81</v>
      </c>
      <c r="AY282" s="3" t="s">
        <v>130</v>
      </c>
      <c r="BE282" s="173" t="n">
        <f aca="false">IF(N282="základní",J282,0)</f>
        <v>0</v>
      </c>
      <c r="BF282" s="173" t="n">
        <f aca="false">IF(N282="snížená",J282,0)</f>
        <v>0</v>
      </c>
      <c r="BG282" s="173" t="n">
        <f aca="false">IF(N282="zákl. přenesená",J282,0)</f>
        <v>0</v>
      </c>
      <c r="BH282" s="173" t="n">
        <f aca="false">IF(N282="sníž. přenesená",J282,0)</f>
        <v>0</v>
      </c>
      <c r="BI282" s="173" t="n">
        <f aca="false">IF(N282="nulová",J282,0)</f>
        <v>0</v>
      </c>
      <c r="BJ282" s="3" t="s">
        <v>79</v>
      </c>
      <c r="BK282" s="173" t="n">
        <f aca="false">ROUND(I282*H282,2)</f>
        <v>0</v>
      </c>
      <c r="BL282" s="3" t="s">
        <v>218</v>
      </c>
      <c r="BM282" s="172" t="s">
        <v>534</v>
      </c>
    </row>
    <row r="283" s="27" customFormat="true" ht="16.5" hidden="false" customHeight="true" outlineLevel="0" collapsed="false">
      <c r="A283" s="22"/>
      <c r="B283" s="160"/>
      <c r="C283" s="161" t="s">
        <v>535</v>
      </c>
      <c r="D283" s="161" t="s">
        <v>132</v>
      </c>
      <c r="E283" s="162" t="s">
        <v>536</v>
      </c>
      <c r="F283" s="163" t="s">
        <v>537</v>
      </c>
      <c r="G283" s="164" t="s">
        <v>468</v>
      </c>
      <c r="H283" s="165" t="n">
        <v>1</v>
      </c>
      <c r="I283" s="166"/>
      <c r="J283" s="167" t="n">
        <f aca="false">ROUND(I283*H283,2)</f>
        <v>0</v>
      </c>
      <c r="K283" s="163" t="s">
        <v>143</v>
      </c>
      <c r="L283" s="23"/>
      <c r="M283" s="168"/>
      <c r="N283" s="169" t="s">
        <v>39</v>
      </c>
      <c r="O283" s="60"/>
      <c r="P283" s="170" t="n">
        <f aca="false">O283*H283</f>
        <v>0</v>
      </c>
      <c r="Q283" s="170" t="n">
        <v>0.0018</v>
      </c>
      <c r="R283" s="170" t="n">
        <f aca="false">Q283*H283</f>
        <v>0.0018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218</v>
      </c>
      <c r="AT283" s="172" t="s">
        <v>132</v>
      </c>
      <c r="AU283" s="172" t="s">
        <v>81</v>
      </c>
      <c r="AY283" s="3" t="s">
        <v>130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79</v>
      </c>
      <c r="BK283" s="173" t="n">
        <f aca="false">ROUND(I283*H283,2)</f>
        <v>0</v>
      </c>
      <c r="BL283" s="3" t="s">
        <v>218</v>
      </c>
      <c r="BM283" s="172" t="s">
        <v>538</v>
      </c>
    </row>
    <row r="284" s="27" customFormat="true" ht="16.5" hidden="false" customHeight="true" outlineLevel="0" collapsed="false">
      <c r="A284" s="22"/>
      <c r="B284" s="160"/>
      <c r="C284" s="161" t="s">
        <v>539</v>
      </c>
      <c r="D284" s="161" t="s">
        <v>132</v>
      </c>
      <c r="E284" s="162" t="s">
        <v>540</v>
      </c>
      <c r="F284" s="163" t="s">
        <v>541</v>
      </c>
      <c r="G284" s="164" t="s">
        <v>468</v>
      </c>
      <c r="H284" s="165" t="n">
        <v>1</v>
      </c>
      <c r="I284" s="166"/>
      <c r="J284" s="167" t="n">
        <f aca="false">ROUND(I284*H284,2)</f>
        <v>0</v>
      </c>
      <c r="K284" s="163" t="s">
        <v>143</v>
      </c>
      <c r="L284" s="23"/>
      <c r="M284" s="168"/>
      <c r="N284" s="169" t="s">
        <v>39</v>
      </c>
      <c r="O284" s="60"/>
      <c r="P284" s="170" t="n">
        <f aca="false">O284*H284</f>
        <v>0</v>
      </c>
      <c r="Q284" s="170" t="n">
        <v>0.00184</v>
      </c>
      <c r="R284" s="170" t="n">
        <f aca="false">Q284*H284</f>
        <v>0.00184</v>
      </c>
      <c r="S284" s="170" t="n">
        <v>0</v>
      </c>
      <c r="T284" s="171" t="n">
        <f aca="false">S284*H284</f>
        <v>0</v>
      </c>
      <c r="U284" s="22"/>
      <c r="V284" s="22"/>
      <c r="W284" s="22"/>
      <c r="X284" s="22"/>
      <c r="Y284" s="22"/>
      <c r="Z284" s="22"/>
      <c r="AA284" s="22"/>
      <c r="AB284" s="22"/>
      <c r="AC284" s="22"/>
      <c r="AD284" s="22"/>
      <c r="AE284" s="22"/>
      <c r="AR284" s="172" t="s">
        <v>218</v>
      </c>
      <c r="AT284" s="172" t="s">
        <v>132</v>
      </c>
      <c r="AU284" s="172" t="s">
        <v>81</v>
      </c>
      <c r="AY284" s="3" t="s">
        <v>130</v>
      </c>
      <c r="BE284" s="173" t="n">
        <f aca="false">IF(N284="základní",J284,0)</f>
        <v>0</v>
      </c>
      <c r="BF284" s="173" t="n">
        <f aca="false">IF(N284="snížená",J284,0)</f>
        <v>0</v>
      </c>
      <c r="BG284" s="173" t="n">
        <f aca="false">IF(N284="zákl. přenesená",J284,0)</f>
        <v>0</v>
      </c>
      <c r="BH284" s="173" t="n">
        <f aca="false">IF(N284="sníž. přenesená",J284,0)</f>
        <v>0</v>
      </c>
      <c r="BI284" s="173" t="n">
        <f aca="false">IF(N284="nulová",J284,0)</f>
        <v>0</v>
      </c>
      <c r="BJ284" s="3" t="s">
        <v>79</v>
      </c>
      <c r="BK284" s="173" t="n">
        <f aca="false">ROUND(I284*H284,2)</f>
        <v>0</v>
      </c>
      <c r="BL284" s="3" t="s">
        <v>218</v>
      </c>
      <c r="BM284" s="172" t="s">
        <v>542</v>
      </c>
    </row>
    <row r="285" s="27" customFormat="true" ht="33" hidden="false" customHeight="true" outlineLevel="0" collapsed="false">
      <c r="A285" s="22"/>
      <c r="B285" s="160"/>
      <c r="C285" s="161" t="s">
        <v>543</v>
      </c>
      <c r="D285" s="161" t="s">
        <v>132</v>
      </c>
      <c r="E285" s="162" t="s">
        <v>544</v>
      </c>
      <c r="F285" s="163" t="s">
        <v>545</v>
      </c>
      <c r="G285" s="164" t="s">
        <v>135</v>
      </c>
      <c r="H285" s="165" t="n">
        <v>5</v>
      </c>
      <c r="I285" s="166"/>
      <c r="J285" s="167" t="n">
        <f aca="false">ROUND(I285*H285,2)</f>
        <v>0</v>
      </c>
      <c r="K285" s="163"/>
      <c r="L285" s="23"/>
      <c r="M285" s="168"/>
      <c r="N285" s="169" t="s">
        <v>39</v>
      </c>
      <c r="O285" s="60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0.01024</v>
      </c>
      <c r="T285" s="171" t="n">
        <f aca="false">S285*H285</f>
        <v>0.0512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218</v>
      </c>
      <c r="AT285" s="172" t="s">
        <v>132</v>
      </c>
      <c r="AU285" s="172" t="s">
        <v>81</v>
      </c>
      <c r="AY285" s="3" t="s">
        <v>130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79</v>
      </c>
      <c r="BK285" s="173" t="n">
        <f aca="false">ROUND(I285*H285,2)</f>
        <v>0</v>
      </c>
      <c r="BL285" s="3" t="s">
        <v>218</v>
      </c>
      <c r="BM285" s="172" t="s">
        <v>546</v>
      </c>
    </row>
    <row r="286" s="174" customFormat="true" ht="12.8" hidden="false" customHeight="false" outlineLevel="0" collapsed="false">
      <c r="B286" s="175"/>
      <c r="D286" s="176" t="s">
        <v>145</v>
      </c>
      <c r="E286" s="177"/>
      <c r="F286" s="178" t="s">
        <v>547</v>
      </c>
      <c r="H286" s="179" t="n">
        <v>2</v>
      </c>
      <c r="I286" s="180"/>
      <c r="L286" s="175"/>
      <c r="M286" s="181"/>
      <c r="N286" s="182"/>
      <c r="O286" s="182"/>
      <c r="P286" s="182"/>
      <c r="Q286" s="182"/>
      <c r="R286" s="182"/>
      <c r="S286" s="182"/>
      <c r="T286" s="183"/>
      <c r="AT286" s="177" t="s">
        <v>145</v>
      </c>
      <c r="AU286" s="177" t="s">
        <v>81</v>
      </c>
      <c r="AV286" s="174" t="s">
        <v>81</v>
      </c>
      <c r="AW286" s="174" t="s">
        <v>31</v>
      </c>
      <c r="AX286" s="174" t="s">
        <v>74</v>
      </c>
      <c r="AY286" s="177" t="s">
        <v>130</v>
      </c>
    </row>
    <row r="287" s="174" customFormat="true" ht="12.8" hidden="false" customHeight="false" outlineLevel="0" collapsed="false">
      <c r="B287" s="175"/>
      <c r="D287" s="176" t="s">
        <v>145</v>
      </c>
      <c r="E287" s="177"/>
      <c r="F287" s="178" t="s">
        <v>548</v>
      </c>
      <c r="H287" s="179" t="n">
        <v>1</v>
      </c>
      <c r="I287" s="180"/>
      <c r="L287" s="175"/>
      <c r="M287" s="181"/>
      <c r="N287" s="182"/>
      <c r="O287" s="182"/>
      <c r="P287" s="182"/>
      <c r="Q287" s="182"/>
      <c r="R287" s="182"/>
      <c r="S287" s="182"/>
      <c r="T287" s="183"/>
      <c r="AT287" s="177" t="s">
        <v>145</v>
      </c>
      <c r="AU287" s="177" t="s">
        <v>81</v>
      </c>
      <c r="AV287" s="174" t="s">
        <v>81</v>
      </c>
      <c r="AW287" s="174" t="s">
        <v>31</v>
      </c>
      <c r="AX287" s="174" t="s">
        <v>74</v>
      </c>
      <c r="AY287" s="177" t="s">
        <v>130</v>
      </c>
    </row>
    <row r="288" s="174" customFormat="true" ht="12.8" hidden="false" customHeight="false" outlineLevel="0" collapsed="false">
      <c r="B288" s="175"/>
      <c r="D288" s="176" t="s">
        <v>145</v>
      </c>
      <c r="E288" s="177"/>
      <c r="F288" s="178" t="s">
        <v>549</v>
      </c>
      <c r="H288" s="179" t="n">
        <v>1</v>
      </c>
      <c r="I288" s="180"/>
      <c r="L288" s="175"/>
      <c r="M288" s="181"/>
      <c r="N288" s="182"/>
      <c r="O288" s="182"/>
      <c r="P288" s="182"/>
      <c r="Q288" s="182"/>
      <c r="R288" s="182"/>
      <c r="S288" s="182"/>
      <c r="T288" s="183"/>
      <c r="AT288" s="177" t="s">
        <v>145</v>
      </c>
      <c r="AU288" s="177" t="s">
        <v>81</v>
      </c>
      <c r="AV288" s="174" t="s">
        <v>81</v>
      </c>
      <c r="AW288" s="174" t="s">
        <v>31</v>
      </c>
      <c r="AX288" s="174" t="s">
        <v>74</v>
      </c>
      <c r="AY288" s="177" t="s">
        <v>130</v>
      </c>
    </row>
    <row r="289" s="174" customFormat="true" ht="12.8" hidden="false" customHeight="false" outlineLevel="0" collapsed="false">
      <c r="B289" s="175"/>
      <c r="D289" s="176" t="s">
        <v>145</v>
      </c>
      <c r="E289" s="177"/>
      <c r="F289" s="178" t="s">
        <v>550</v>
      </c>
      <c r="H289" s="179" t="n">
        <v>1</v>
      </c>
      <c r="I289" s="180"/>
      <c r="L289" s="175"/>
      <c r="M289" s="181"/>
      <c r="N289" s="182"/>
      <c r="O289" s="182"/>
      <c r="P289" s="182"/>
      <c r="Q289" s="182"/>
      <c r="R289" s="182"/>
      <c r="S289" s="182"/>
      <c r="T289" s="183"/>
      <c r="AT289" s="177" t="s">
        <v>145</v>
      </c>
      <c r="AU289" s="177" t="s">
        <v>81</v>
      </c>
      <c r="AV289" s="174" t="s">
        <v>81</v>
      </c>
      <c r="AW289" s="174" t="s">
        <v>31</v>
      </c>
      <c r="AX289" s="174" t="s">
        <v>74</v>
      </c>
      <c r="AY289" s="177" t="s">
        <v>130</v>
      </c>
    </row>
    <row r="290" s="194" customFormat="true" ht="12.8" hidden="false" customHeight="false" outlineLevel="0" collapsed="false">
      <c r="B290" s="195"/>
      <c r="D290" s="176" t="s">
        <v>145</v>
      </c>
      <c r="E290" s="196"/>
      <c r="F290" s="197" t="s">
        <v>185</v>
      </c>
      <c r="H290" s="198" t="n">
        <v>5</v>
      </c>
      <c r="I290" s="199"/>
      <c r="L290" s="195"/>
      <c r="M290" s="200"/>
      <c r="N290" s="201"/>
      <c r="O290" s="201"/>
      <c r="P290" s="201"/>
      <c r="Q290" s="201"/>
      <c r="R290" s="201"/>
      <c r="S290" s="201"/>
      <c r="T290" s="202"/>
      <c r="AT290" s="196" t="s">
        <v>145</v>
      </c>
      <c r="AU290" s="196" t="s">
        <v>81</v>
      </c>
      <c r="AV290" s="194" t="s">
        <v>136</v>
      </c>
      <c r="AW290" s="194" t="s">
        <v>31</v>
      </c>
      <c r="AX290" s="194" t="s">
        <v>79</v>
      </c>
      <c r="AY290" s="196" t="s">
        <v>130</v>
      </c>
    </row>
    <row r="291" s="27" customFormat="true" ht="24.15" hidden="false" customHeight="true" outlineLevel="0" collapsed="false">
      <c r="A291" s="22"/>
      <c r="B291" s="160"/>
      <c r="C291" s="161" t="s">
        <v>551</v>
      </c>
      <c r="D291" s="161" t="s">
        <v>132</v>
      </c>
      <c r="E291" s="162" t="s">
        <v>552</v>
      </c>
      <c r="F291" s="163" t="s">
        <v>553</v>
      </c>
      <c r="G291" s="164" t="s">
        <v>419</v>
      </c>
      <c r="H291" s="203"/>
      <c r="I291" s="166"/>
      <c r="J291" s="167" t="n">
        <f aca="false">ROUND(I291*H291,2)</f>
        <v>0</v>
      </c>
      <c r="K291" s="163" t="s">
        <v>143</v>
      </c>
      <c r="L291" s="23"/>
      <c r="M291" s="168"/>
      <c r="N291" s="169" t="s">
        <v>39</v>
      </c>
      <c r="O291" s="60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218</v>
      </c>
      <c r="AT291" s="172" t="s">
        <v>132</v>
      </c>
      <c r="AU291" s="172" t="s">
        <v>81</v>
      </c>
      <c r="AY291" s="3" t="s">
        <v>130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79</v>
      </c>
      <c r="BK291" s="173" t="n">
        <f aca="false">ROUND(I291*H291,2)</f>
        <v>0</v>
      </c>
      <c r="BL291" s="3" t="s">
        <v>218</v>
      </c>
      <c r="BM291" s="172" t="s">
        <v>554</v>
      </c>
    </row>
    <row r="292" s="146" customFormat="true" ht="22.8" hidden="false" customHeight="true" outlineLevel="0" collapsed="false">
      <c r="B292" s="147"/>
      <c r="D292" s="148" t="s">
        <v>73</v>
      </c>
      <c r="E292" s="158" t="s">
        <v>555</v>
      </c>
      <c r="F292" s="158" t="s">
        <v>556</v>
      </c>
      <c r="I292" s="150"/>
      <c r="J292" s="159" t="n">
        <f aca="false">BK292</f>
        <v>0</v>
      </c>
      <c r="L292" s="147"/>
      <c r="M292" s="152"/>
      <c r="N292" s="153"/>
      <c r="O292" s="153"/>
      <c r="P292" s="154" t="n">
        <f aca="false">SUM(P293:P295)</f>
        <v>0</v>
      </c>
      <c r="Q292" s="153"/>
      <c r="R292" s="154" t="n">
        <f aca="false">SUM(R293:R295)</f>
        <v>0.0184</v>
      </c>
      <c r="S292" s="153"/>
      <c r="T292" s="155" t="n">
        <f aca="false">SUM(T293:T295)</f>
        <v>0</v>
      </c>
      <c r="AR292" s="148" t="s">
        <v>81</v>
      </c>
      <c r="AT292" s="156" t="s">
        <v>73</v>
      </c>
      <c r="AU292" s="156" t="s">
        <v>79</v>
      </c>
      <c r="AY292" s="148" t="s">
        <v>130</v>
      </c>
      <c r="BK292" s="157" t="n">
        <f aca="false">SUM(BK293:BK295)</f>
        <v>0</v>
      </c>
    </row>
    <row r="293" s="27" customFormat="true" ht="24.15" hidden="false" customHeight="true" outlineLevel="0" collapsed="false">
      <c r="A293" s="22"/>
      <c r="B293" s="160"/>
      <c r="C293" s="161" t="s">
        <v>557</v>
      </c>
      <c r="D293" s="161" t="s">
        <v>132</v>
      </c>
      <c r="E293" s="162" t="s">
        <v>558</v>
      </c>
      <c r="F293" s="163" t="s">
        <v>559</v>
      </c>
      <c r="G293" s="164" t="s">
        <v>468</v>
      </c>
      <c r="H293" s="165" t="n">
        <v>2</v>
      </c>
      <c r="I293" s="166"/>
      <c r="J293" s="167" t="n">
        <f aca="false">ROUND(I293*H293,2)</f>
        <v>0</v>
      </c>
      <c r="K293" s="163"/>
      <c r="L293" s="23"/>
      <c r="M293" s="168"/>
      <c r="N293" s="169" t="s">
        <v>39</v>
      </c>
      <c r="O293" s="60"/>
      <c r="P293" s="170" t="n">
        <f aca="false">O293*H293</f>
        <v>0</v>
      </c>
      <c r="Q293" s="170" t="n">
        <v>0.0092</v>
      </c>
      <c r="R293" s="170" t="n">
        <f aca="false">Q293*H293</f>
        <v>0.0184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218</v>
      </c>
      <c r="AT293" s="172" t="s">
        <v>132</v>
      </c>
      <c r="AU293" s="172" t="s">
        <v>81</v>
      </c>
      <c r="AY293" s="3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79</v>
      </c>
      <c r="BK293" s="173" t="n">
        <f aca="false">ROUND(I293*H293,2)</f>
        <v>0</v>
      </c>
      <c r="BL293" s="3" t="s">
        <v>218</v>
      </c>
      <c r="BM293" s="172" t="s">
        <v>560</v>
      </c>
    </row>
    <row r="294" s="174" customFormat="true" ht="12.8" hidden="false" customHeight="false" outlineLevel="0" collapsed="false">
      <c r="B294" s="175"/>
      <c r="D294" s="176" t="s">
        <v>145</v>
      </c>
      <c r="E294" s="177"/>
      <c r="F294" s="178" t="s">
        <v>81</v>
      </c>
      <c r="H294" s="179" t="n">
        <v>2</v>
      </c>
      <c r="I294" s="180"/>
      <c r="L294" s="175"/>
      <c r="M294" s="181"/>
      <c r="N294" s="182"/>
      <c r="O294" s="182"/>
      <c r="P294" s="182"/>
      <c r="Q294" s="182"/>
      <c r="R294" s="182"/>
      <c r="S294" s="182"/>
      <c r="T294" s="183"/>
      <c r="AT294" s="177" t="s">
        <v>145</v>
      </c>
      <c r="AU294" s="177" t="s">
        <v>81</v>
      </c>
      <c r="AV294" s="174" t="s">
        <v>81</v>
      </c>
      <c r="AW294" s="174" t="s">
        <v>31</v>
      </c>
      <c r="AX294" s="174" t="s">
        <v>79</v>
      </c>
      <c r="AY294" s="177" t="s">
        <v>130</v>
      </c>
    </row>
    <row r="295" s="27" customFormat="true" ht="24.15" hidden="false" customHeight="true" outlineLevel="0" collapsed="false">
      <c r="A295" s="22"/>
      <c r="B295" s="160"/>
      <c r="C295" s="161" t="s">
        <v>561</v>
      </c>
      <c r="D295" s="161" t="s">
        <v>132</v>
      </c>
      <c r="E295" s="162" t="s">
        <v>562</v>
      </c>
      <c r="F295" s="163" t="s">
        <v>563</v>
      </c>
      <c r="G295" s="164" t="s">
        <v>419</v>
      </c>
      <c r="H295" s="203"/>
      <c r="I295" s="166"/>
      <c r="J295" s="167" t="n">
        <f aca="false">ROUND(I295*H295,2)</f>
        <v>0</v>
      </c>
      <c r="K295" s="163" t="s">
        <v>143</v>
      </c>
      <c r="L295" s="23"/>
      <c r="M295" s="168"/>
      <c r="N295" s="169" t="s">
        <v>39</v>
      </c>
      <c r="O295" s="60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218</v>
      </c>
      <c r="AT295" s="172" t="s">
        <v>132</v>
      </c>
      <c r="AU295" s="172" t="s">
        <v>81</v>
      </c>
      <c r="AY295" s="3" t="s">
        <v>130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79</v>
      </c>
      <c r="BK295" s="173" t="n">
        <f aca="false">ROUND(I295*H295,2)</f>
        <v>0</v>
      </c>
      <c r="BL295" s="3" t="s">
        <v>218</v>
      </c>
      <c r="BM295" s="172" t="s">
        <v>564</v>
      </c>
    </row>
    <row r="296" s="146" customFormat="true" ht="22.8" hidden="false" customHeight="true" outlineLevel="0" collapsed="false">
      <c r="B296" s="147"/>
      <c r="D296" s="148" t="s">
        <v>73</v>
      </c>
      <c r="E296" s="158" t="s">
        <v>565</v>
      </c>
      <c r="F296" s="158" t="s">
        <v>566</v>
      </c>
      <c r="I296" s="150"/>
      <c r="J296" s="159" t="n">
        <f aca="false">BK296</f>
        <v>0</v>
      </c>
      <c r="L296" s="147"/>
      <c r="M296" s="152"/>
      <c r="N296" s="153"/>
      <c r="O296" s="153"/>
      <c r="P296" s="154" t="n">
        <f aca="false">SUM(P297:P302)</f>
        <v>0</v>
      </c>
      <c r="Q296" s="153"/>
      <c r="R296" s="154" t="n">
        <f aca="false">SUM(R297:R302)</f>
        <v>0.001</v>
      </c>
      <c r="S296" s="153"/>
      <c r="T296" s="155" t="n">
        <f aca="false">SUM(T297:T302)</f>
        <v>0.00135</v>
      </c>
      <c r="AR296" s="148" t="s">
        <v>81</v>
      </c>
      <c r="AT296" s="156" t="s">
        <v>73</v>
      </c>
      <c r="AU296" s="156" t="s">
        <v>79</v>
      </c>
      <c r="AY296" s="148" t="s">
        <v>130</v>
      </c>
      <c r="BK296" s="157" t="n">
        <f aca="false">SUM(BK297:BK302)</f>
        <v>0</v>
      </c>
    </row>
    <row r="297" s="27" customFormat="true" ht="24.15" hidden="false" customHeight="true" outlineLevel="0" collapsed="false">
      <c r="A297" s="22"/>
      <c r="B297" s="160"/>
      <c r="C297" s="161" t="s">
        <v>567</v>
      </c>
      <c r="D297" s="161" t="s">
        <v>132</v>
      </c>
      <c r="E297" s="162" t="s">
        <v>568</v>
      </c>
      <c r="F297" s="163" t="s">
        <v>569</v>
      </c>
      <c r="G297" s="164" t="s">
        <v>207</v>
      </c>
      <c r="H297" s="165" t="n">
        <v>1</v>
      </c>
      <c r="I297" s="166"/>
      <c r="J297" s="167" t="n">
        <f aca="false">ROUND(I297*H297,2)</f>
        <v>0</v>
      </c>
      <c r="K297" s="163" t="s">
        <v>143</v>
      </c>
      <c r="L297" s="23"/>
      <c r="M297" s="168"/>
      <c r="N297" s="169" t="s">
        <v>39</v>
      </c>
      <c r="O297" s="60"/>
      <c r="P297" s="170" t="n">
        <f aca="false">O297*H297</f>
        <v>0</v>
      </c>
      <c r="Q297" s="170" t="n">
        <v>4E-005</v>
      </c>
      <c r="R297" s="170" t="n">
        <f aca="false">Q297*H297</f>
        <v>4E-005</v>
      </c>
      <c r="S297" s="170" t="n">
        <v>0.00045</v>
      </c>
      <c r="T297" s="171" t="n">
        <f aca="false">S297*H297</f>
        <v>0.00045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218</v>
      </c>
      <c r="AT297" s="172" t="s">
        <v>132</v>
      </c>
      <c r="AU297" s="172" t="s">
        <v>81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79</v>
      </c>
      <c r="BK297" s="173" t="n">
        <f aca="false">ROUND(I297*H297,2)</f>
        <v>0</v>
      </c>
      <c r="BL297" s="3" t="s">
        <v>218</v>
      </c>
      <c r="BM297" s="172" t="s">
        <v>570</v>
      </c>
    </row>
    <row r="298" s="27" customFormat="true" ht="24.15" hidden="false" customHeight="true" outlineLevel="0" collapsed="false">
      <c r="A298" s="22"/>
      <c r="B298" s="160"/>
      <c r="C298" s="161" t="s">
        <v>571</v>
      </c>
      <c r="D298" s="161" t="s">
        <v>132</v>
      </c>
      <c r="E298" s="162" t="s">
        <v>572</v>
      </c>
      <c r="F298" s="163" t="s">
        <v>573</v>
      </c>
      <c r="G298" s="164" t="s">
        <v>207</v>
      </c>
      <c r="H298" s="165" t="n">
        <v>2</v>
      </c>
      <c r="I298" s="166"/>
      <c r="J298" s="167" t="n">
        <f aca="false">ROUND(I298*H298,2)</f>
        <v>0</v>
      </c>
      <c r="K298" s="163" t="s">
        <v>143</v>
      </c>
      <c r="L298" s="23"/>
      <c r="M298" s="168"/>
      <c r="N298" s="169" t="s">
        <v>39</v>
      </c>
      <c r="O298" s="60"/>
      <c r="P298" s="170" t="n">
        <f aca="false">O298*H298</f>
        <v>0</v>
      </c>
      <c r="Q298" s="170" t="n">
        <v>9E-005</v>
      </c>
      <c r="R298" s="170" t="n">
        <f aca="false">Q298*H298</f>
        <v>0.00018</v>
      </c>
      <c r="S298" s="170" t="n">
        <v>0.00045</v>
      </c>
      <c r="T298" s="171" t="n">
        <f aca="false">S298*H298</f>
        <v>0.0009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218</v>
      </c>
      <c r="AT298" s="172" t="s">
        <v>132</v>
      </c>
      <c r="AU298" s="172" t="s">
        <v>81</v>
      </c>
      <c r="AY298" s="3" t="s">
        <v>130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79</v>
      </c>
      <c r="BK298" s="173" t="n">
        <f aca="false">ROUND(I298*H298,2)</f>
        <v>0</v>
      </c>
      <c r="BL298" s="3" t="s">
        <v>218</v>
      </c>
      <c r="BM298" s="172" t="s">
        <v>574</v>
      </c>
    </row>
    <row r="299" s="27" customFormat="true" ht="24.15" hidden="false" customHeight="true" outlineLevel="0" collapsed="false">
      <c r="A299" s="22"/>
      <c r="B299" s="160"/>
      <c r="C299" s="161" t="s">
        <v>575</v>
      </c>
      <c r="D299" s="161" t="s">
        <v>132</v>
      </c>
      <c r="E299" s="162" t="s">
        <v>576</v>
      </c>
      <c r="F299" s="163" t="s">
        <v>577</v>
      </c>
      <c r="G299" s="164" t="s">
        <v>207</v>
      </c>
      <c r="H299" s="165" t="n">
        <v>1</v>
      </c>
      <c r="I299" s="166"/>
      <c r="J299" s="167" t="n">
        <f aca="false">ROUND(I299*H299,2)</f>
        <v>0</v>
      </c>
      <c r="K299" s="163" t="s">
        <v>143</v>
      </c>
      <c r="L299" s="23"/>
      <c r="M299" s="168"/>
      <c r="N299" s="169" t="s">
        <v>39</v>
      </c>
      <c r="O299" s="60"/>
      <c r="P299" s="170" t="n">
        <f aca="false">O299*H299</f>
        <v>0</v>
      </c>
      <c r="Q299" s="170" t="n">
        <v>0.00026</v>
      </c>
      <c r="R299" s="170" t="n">
        <f aca="false">Q299*H299</f>
        <v>0.00026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218</v>
      </c>
      <c r="AT299" s="172" t="s">
        <v>132</v>
      </c>
      <c r="AU299" s="172" t="s">
        <v>81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79</v>
      </c>
      <c r="BK299" s="173" t="n">
        <f aca="false">ROUND(I299*H299,2)</f>
        <v>0</v>
      </c>
      <c r="BL299" s="3" t="s">
        <v>218</v>
      </c>
      <c r="BM299" s="172" t="s">
        <v>578</v>
      </c>
    </row>
    <row r="300" s="27" customFormat="true" ht="24.15" hidden="false" customHeight="true" outlineLevel="0" collapsed="false">
      <c r="A300" s="22"/>
      <c r="B300" s="160"/>
      <c r="C300" s="161" t="s">
        <v>579</v>
      </c>
      <c r="D300" s="161" t="s">
        <v>132</v>
      </c>
      <c r="E300" s="162" t="s">
        <v>580</v>
      </c>
      <c r="F300" s="163" t="s">
        <v>581</v>
      </c>
      <c r="G300" s="164" t="s">
        <v>207</v>
      </c>
      <c r="H300" s="165" t="n">
        <v>1</v>
      </c>
      <c r="I300" s="166"/>
      <c r="J300" s="167" t="n">
        <f aca="false">ROUND(I300*H300,2)</f>
        <v>0</v>
      </c>
      <c r="K300" s="163" t="s">
        <v>143</v>
      </c>
      <c r="L300" s="23"/>
      <c r="M300" s="168"/>
      <c r="N300" s="169" t="s">
        <v>39</v>
      </c>
      <c r="O300" s="60"/>
      <c r="P300" s="170" t="n">
        <f aca="false">O300*H300</f>
        <v>0</v>
      </c>
      <c r="Q300" s="170" t="n">
        <v>0.00028</v>
      </c>
      <c r="R300" s="170" t="n">
        <f aca="false">Q300*H300</f>
        <v>0.00028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218</v>
      </c>
      <c r="AT300" s="172" t="s">
        <v>132</v>
      </c>
      <c r="AU300" s="172" t="s">
        <v>81</v>
      </c>
      <c r="AY300" s="3" t="s">
        <v>130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79</v>
      </c>
      <c r="BK300" s="173" t="n">
        <f aca="false">ROUND(I300*H300,2)</f>
        <v>0</v>
      </c>
      <c r="BL300" s="3" t="s">
        <v>218</v>
      </c>
      <c r="BM300" s="172" t="s">
        <v>582</v>
      </c>
    </row>
    <row r="301" s="27" customFormat="true" ht="24.15" hidden="false" customHeight="true" outlineLevel="0" collapsed="false">
      <c r="A301" s="22"/>
      <c r="B301" s="160"/>
      <c r="C301" s="161" t="s">
        <v>583</v>
      </c>
      <c r="D301" s="161" t="s">
        <v>132</v>
      </c>
      <c r="E301" s="162" t="s">
        <v>584</v>
      </c>
      <c r="F301" s="163" t="s">
        <v>585</v>
      </c>
      <c r="G301" s="164" t="s">
        <v>207</v>
      </c>
      <c r="H301" s="165" t="n">
        <v>1</v>
      </c>
      <c r="I301" s="166"/>
      <c r="J301" s="167" t="n">
        <f aca="false">ROUND(I301*H301,2)</f>
        <v>0</v>
      </c>
      <c r="K301" s="163" t="s">
        <v>143</v>
      </c>
      <c r="L301" s="23"/>
      <c r="M301" s="168"/>
      <c r="N301" s="169" t="s">
        <v>39</v>
      </c>
      <c r="O301" s="60"/>
      <c r="P301" s="170" t="n">
        <f aca="false">O301*H301</f>
        <v>0</v>
      </c>
      <c r="Q301" s="170" t="n">
        <v>0.00024</v>
      </c>
      <c r="R301" s="170" t="n">
        <f aca="false">Q301*H301</f>
        <v>0.00024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218</v>
      </c>
      <c r="AT301" s="172" t="s">
        <v>132</v>
      </c>
      <c r="AU301" s="172" t="s">
        <v>81</v>
      </c>
      <c r="AY301" s="3" t="s">
        <v>130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79</v>
      </c>
      <c r="BK301" s="173" t="n">
        <f aca="false">ROUND(I301*H301,2)</f>
        <v>0</v>
      </c>
      <c r="BL301" s="3" t="s">
        <v>218</v>
      </c>
      <c r="BM301" s="172" t="s">
        <v>586</v>
      </c>
    </row>
    <row r="302" s="27" customFormat="true" ht="24.15" hidden="false" customHeight="true" outlineLevel="0" collapsed="false">
      <c r="A302" s="22"/>
      <c r="B302" s="160"/>
      <c r="C302" s="161" t="s">
        <v>587</v>
      </c>
      <c r="D302" s="161" t="s">
        <v>132</v>
      </c>
      <c r="E302" s="162" t="s">
        <v>588</v>
      </c>
      <c r="F302" s="163" t="s">
        <v>589</v>
      </c>
      <c r="G302" s="164" t="s">
        <v>419</v>
      </c>
      <c r="H302" s="203"/>
      <c r="I302" s="166"/>
      <c r="J302" s="167" t="n">
        <f aca="false">ROUND(I302*H302,2)</f>
        <v>0</v>
      </c>
      <c r="K302" s="163" t="s">
        <v>143</v>
      </c>
      <c r="L302" s="23"/>
      <c r="M302" s="168"/>
      <c r="N302" s="169" t="s">
        <v>39</v>
      </c>
      <c r="O302" s="60"/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218</v>
      </c>
      <c r="AT302" s="172" t="s">
        <v>132</v>
      </c>
      <c r="AU302" s="172" t="s">
        <v>81</v>
      </c>
      <c r="AY302" s="3" t="s">
        <v>130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79</v>
      </c>
      <c r="BK302" s="173" t="n">
        <f aca="false">ROUND(I302*H302,2)</f>
        <v>0</v>
      </c>
      <c r="BL302" s="3" t="s">
        <v>218</v>
      </c>
      <c r="BM302" s="172" t="s">
        <v>590</v>
      </c>
    </row>
    <row r="303" s="146" customFormat="true" ht="22.8" hidden="false" customHeight="true" outlineLevel="0" collapsed="false">
      <c r="B303" s="147"/>
      <c r="D303" s="148" t="s">
        <v>73</v>
      </c>
      <c r="E303" s="158" t="s">
        <v>591</v>
      </c>
      <c r="F303" s="158" t="s">
        <v>592</v>
      </c>
      <c r="I303" s="150"/>
      <c r="J303" s="159" t="n">
        <f aca="false">BK303</f>
        <v>0</v>
      </c>
      <c r="L303" s="147"/>
      <c r="M303" s="152"/>
      <c r="N303" s="153"/>
      <c r="O303" s="153"/>
      <c r="P303" s="154" t="n">
        <f aca="false">SUM(P304:P310)</f>
        <v>0</v>
      </c>
      <c r="Q303" s="153"/>
      <c r="R303" s="154" t="n">
        <f aca="false">SUM(R304:R310)</f>
        <v>8E-005</v>
      </c>
      <c r="S303" s="153"/>
      <c r="T303" s="155" t="n">
        <f aca="false">SUM(T304:T310)</f>
        <v>0.02493</v>
      </c>
      <c r="AR303" s="148" t="s">
        <v>81</v>
      </c>
      <c r="AT303" s="156" t="s">
        <v>73</v>
      </c>
      <c r="AU303" s="156" t="s">
        <v>79</v>
      </c>
      <c r="AY303" s="148" t="s">
        <v>130</v>
      </c>
      <c r="BK303" s="157" t="n">
        <f aca="false">SUM(BK304:BK310)</f>
        <v>0</v>
      </c>
    </row>
    <row r="304" s="27" customFormat="true" ht="24.15" hidden="false" customHeight="true" outlineLevel="0" collapsed="false">
      <c r="A304" s="22"/>
      <c r="B304" s="160"/>
      <c r="C304" s="161" t="s">
        <v>593</v>
      </c>
      <c r="D304" s="161" t="s">
        <v>132</v>
      </c>
      <c r="E304" s="162" t="s">
        <v>594</v>
      </c>
      <c r="F304" s="163" t="s">
        <v>595</v>
      </c>
      <c r="G304" s="164" t="s">
        <v>207</v>
      </c>
      <c r="H304" s="165" t="n">
        <v>1</v>
      </c>
      <c r="I304" s="166"/>
      <c r="J304" s="167" t="n">
        <f aca="false">ROUND(I304*H304,2)</f>
        <v>0</v>
      </c>
      <c r="K304" s="163" t="s">
        <v>143</v>
      </c>
      <c r="L304" s="23"/>
      <c r="M304" s="168"/>
      <c r="N304" s="169" t="s">
        <v>39</v>
      </c>
      <c r="O304" s="60"/>
      <c r="P304" s="170" t="n">
        <f aca="false">O304*H304</f>
        <v>0</v>
      </c>
      <c r="Q304" s="170" t="n">
        <v>8E-005</v>
      </c>
      <c r="R304" s="170" t="n">
        <f aca="false">Q304*H304</f>
        <v>8E-005</v>
      </c>
      <c r="S304" s="170" t="n">
        <v>0.02493</v>
      </c>
      <c r="T304" s="171" t="n">
        <f aca="false">S304*H304</f>
        <v>0.02493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218</v>
      </c>
      <c r="AT304" s="172" t="s">
        <v>132</v>
      </c>
      <c r="AU304" s="172" t="s">
        <v>81</v>
      </c>
      <c r="AY304" s="3" t="s">
        <v>130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79</v>
      </c>
      <c r="BK304" s="173" t="n">
        <f aca="false">ROUND(I304*H304,2)</f>
        <v>0</v>
      </c>
      <c r="BL304" s="3" t="s">
        <v>218</v>
      </c>
      <c r="BM304" s="172" t="s">
        <v>596</v>
      </c>
    </row>
    <row r="305" s="27" customFormat="true" ht="24.15" hidden="false" customHeight="true" outlineLevel="0" collapsed="false">
      <c r="A305" s="22"/>
      <c r="B305" s="160"/>
      <c r="C305" s="161" t="s">
        <v>597</v>
      </c>
      <c r="D305" s="161" t="s">
        <v>132</v>
      </c>
      <c r="E305" s="162" t="s">
        <v>598</v>
      </c>
      <c r="F305" s="163" t="s">
        <v>599</v>
      </c>
      <c r="G305" s="164" t="s">
        <v>207</v>
      </c>
      <c r="H305" s="165" t="n">
        <v>1</v>
      </c>
      <c r="I305" s="166"/>
      <c r="J305" s="167" t="n">
        <f aca="false">ROUND(I305*H305,2)</f>
        <v>0</v>
      </c>
      <c r="K305" s="163" t="s">
        <v>143</v>
      </c>
      <c r="L305" s="23"/>
      <c r="M305" s="168"/>
      <c r="N305" s="169" t="s">
        <v>39</v>
      </c>
      <c r="O305" s="60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218</v>
      </c>
      <c r="AT305" s="172" t="s">
        <v>132</v>
      </c>
      <c r="AU305" s="172" t="s">
        <v>81</v>
      </c>
      <c r="AY305" s="3" t="s">
        <v>130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79</v>
      </c>
      <c r="BK305" s="173" t="n">
        <f aca="false">ROUND(I305*H305,2)</f>
        <v>0</v>
      </c>
      <c r="BL305" s="3" t="s">
        <v>218</v>
      </c>
      <c r="BM305" s="172" t="s">
        <v>600</v>
      </c>
    </row>
    <row r="306" s="27" customFormat="true" ht="24.15" hidden="false" customHeight="true" outlineLevel="0" collapsed="false">
      <c r="A306" s="22"/>
      <c r="B306" s="160"/>
      <c r="C306" s="161" t="s">
        <v>601</v>
      </c>
      <c r="D306" s="161" t="s">
        <v>132</v>
      </c>
      <c r="E306" s="162" t="s">
        <v>602</v>
      </c>
      <c r="F306" s="163" t="s">
        <v>603</v>
      </c>
      <c r="G306" s="164" t="s">
        <v>155</v>
      </c>
      <c r="H306" s="165" t="n">
        <v>3</v>
      </c>
      <c r="I306" s="166"/>
      <c r="J306" s="167" t="n">
        <f aca="false">ROUND(I306*H306,2)</f>
        <v>0</v>
      </c>
      <c r="K306" s="163" t="s">
        <v>143</v>
      </c>
      <c r="L306" s="23"/>
      <c r="M306" s="168"/>
      <c r="N306" s="169" t="s">
        <v>39</v>
      </c>
      <c r="O306" s="60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218</v>
      </c>
      <c r="AT306" s="172" t="s">
        <v>132</v>
      </c>
      <c r="AU306" s="172" t="s">
        <v>81</v>
      </c>
      <c r="AY306" s="3" t="s">
        <v>130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79</v>
      </c>
      <c r="BK306" s="173" t="n">
        <f aca="false">ROUND(I306*H306,2)</f>
        <v>0</v>
      </c>
      <c r="BL306" s="3" t="s">
        <v>218</v>
      </c>
      <c r="BM306" s="172" t="s">
        <v>604</v>
      </c>
    </row>
    <row r="307" s="27" customFormat="true" ht="16.5" hidden="false" customHeight="true" outlineLevel="0" collapsed="false">
      <c r="A307" s="22"/>
      <c r="B307" s="160"/>
      <c r="C307" s="161" t="s">
        <v>605</v>
      </c>
      <c r="D307" s="161" t="s">
        <v>132</v>
      </c>
      <c r="E307" s="162" t="s">
        <v>606</v>
      </c>
      <c r="F307" s="163" t="s">
        <v>607</v>
      </c>
      <c r="G307" s="164" t="s">
        <v>207</v>
      </c>
      <c r="H307" s="165" t="n">
        <v>1</v>
      </c>
      <c r="I307" s="166"/>
      <c r="J307" s="167" t="n">
        <f aca="false">ROUND(I307*H307,2)</f>
        <v>0</v>
      </c>
      <c r="K307" s="163" t="s">
        <v>143</v>
      </c>
      <c r="L307" s="23"/>
      <c r="M307" s="168"/>
      <c r="N307" s="169" t="s">
        <v>39</v>
      </c>
      <c r="O307" s="60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218</v>
      </c>
      <c r="AT307" s="172" t="s">
        <v>132</v>
      </c>
      <c r="AU307" s="172" t="s">
        <v>81</v>
      </c>
      <c r="AY307" s="3" t="s">
        <v>130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79</v>
      </c>
      <c r="BK307" s="173" t="n">
        <f aca="false">ROUND(I307*H307,2)</f>
        <v>0</v>
      </c>
      <c r="BL307" s="3" t="s">
        <v>218</v>
      </c>
      <c r="BM307" s="172" t="s">
        <v>608</v>
      </c>
    </row>
    <row r="308" s="27" customFormat="true" ht="16.5" hidden="false" customHeight="true" outlineLevel="0" collapsed="false">
      <c r="A308" s="22"/>
      <c r="B308" s="160"/>
      <c r="C308" s="161" t="s">
        <v>609</v>
      </c>
      <c r="D308" s="161" t="s">
        <v>132</v>
      </c>
      <c r="E308" s="162" t="s">
        <v>610</v>
      </c>
      <c r="F308" s="163" t="s">
        <v>611</v>
      </c>
      <c r="G308" s="164" t="s">
        <v>155</v>
      </c>
      <c r="H308" s="165" t="n">
        <v>20</v>
      </c>
      <c r="I308" s="166"/>
      <c r="J308" s="167" t="n">
        <f aca="false">ROUND(I308*H308,2)</f>
        <v>0</v>
      </c>
      <c r="K308" s="163" t="s">
        <v>143</v>
      </c>
      <c r="L308" s="23"/>
      <c r="M308" s="168"/>
      <c r="N308" s="169" t="s">
        <v>39</v>
      </c>
      <c r="O308" s="60"/>
      <c r="P308" s="170" t="n">
        <f aca="false">O308*H308</f>
        <v>0</v>
      </c>
      <c r="Q308" s="170" t="n">
        <v>0</v>
      </c>
      <c r="R308" s="170" t="n">
        <f aca="false">Q308*H308</f>
        <v>0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218</v>
      </c>
      <c r="AT308" s="172" t="s">
        <v>132</v>
      </c>
      <c r="AU308" s="172" t="s">
        <v>81</v>
      </c>
      <c r="AY308" s="3" t="s">
        <v>130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79</v>
      </c>
      <c r="BK308" s="173" t="n">
        <f aca="false">ROUND(I308*H308,2)</f>
        <v>0</v>
      </c>
      <c r="BL308" s="3" t="s">
        <v>218</v>
      </c>
      <c r="BM308" s="172" t="s">
        <v>612</v>
      </c>
    </row>
    <row r="309" s="27" customFormat="true" ht="16.5" hidden="false" customHeight="true" outlineLevel="0" collapsed="false">
      <c r="A309" s="22"/>
      <c r="B309" s="160"/>
      <c r="C309" s="161" t="s">
        <v>613</v>
      </c>
      <c r="D309" s="161" t="s">
        <v>132</v>
      </c>
      <c r="E309" s="162" t="s">
        <v>614</v>
      </c>
      <c r="F309" s="163" t="s">
        <v>615</v>
      </c>
      <c r="G309" s="164" t="s">
        <v>155</v>
      </c>
      <c r="H309" s="165" t="n">
        <v>20</v>
      </c>
      <c r="I309" s="166"/>
      <c r="J309" s="167" t="n">
        <f aca="false">ROUND(I309*H309,2)</f>
        <v>0</v>
      </c>
      <c r="K309" s="163" t="s">
        <v>143</v>
      </c>
      <c r="L309" s="23"/>
      <c r="M309" s="168"/>
      <c r="N309" s="169" t="s">
        <v>39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218</v>
      </c>
      <c r="AT309" s="172" t="s">
        <v>132</v>
      </c>
      <c r="AU309" s="172" t="s">
        <v>81</v>
      </c>
      <c r="AY309" s="3" t="s">
        <v>130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79</v>
      </c>
      <c r="BK309" s="173" t="n">
        <f aca="false">ROUND(I309*H309,2)</f>
        <v>0</v>
      </c>
      <c r="BL309" s="3" t="s">
        <v>218</v>
      </c>
      <c r="BM309" s="172" t="s">
        <v>616</v>
      </c>
    </row>
    <row r="310" s="27" customFormat="true" ht="24.15" hidden="false" customHeight="true" outlineLevel="0" collapsed="false">
      <c r="A310" s="22"/>
      <c r="B310" s="160"/>
      <c r="C310" s="161" t="s">
        <v>617</v>
      </c>
      <c r="D310" s="161" t="s">
        <v>132</v>
      </c>
      <c r="E310" s="162" t="s">
        <v>618</v>
      </c>
      <c r="F310" s="163" t="s">
        <v>619</v>
      </c>
      <c r="G310" s="164" t="s">
        <v>419</v>
      </c>
      <c r="H310" s="203"/>
      <c r="I310" s="166"/>
      <c r="J310" s="167" t="n">
        <f aca="false">ROUND(I310*H310,2)</f>
        <v>0</v>
      </c>
      <c r="K310" s="163" t="s">
        <v>143</v>
      </c>
      <c r="L310" s="23"/>
      <c r="M310" s="168"/>
      <c r="N310" s="169" t="s">
        <v>39</v>
      </c>
      <c r="O310" s="60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218</v>
      </c>
      <c r="AT310" s="172" t="s">
        <v>132</v>
      </c>
      <c r="AU310" s="172" t="s">
        <v>81</v>
      </c>
      <c r="AY310" s="3" t="s">
        <v>130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79</v>
      </c>
      <c r="BK310" s="173" t="n">
        <f aca="false">ROUND(I310*H310,2)</f>
        <v>0</v>
      </c>
      <c r="BL310" s="3" t="s">
        <v>218</v>
      </c>
      <c r="BM310" s="172" t="s">
        <v>620</v>
      </c>
    </row>
    <row r="311" s="146" customFormat="true" ht="22.8" hidden="false" customHeight="true" outlineLevel="0" collapsed="false">
      <c r="B311" s="147"/>
      <c r="D311" s="148" t="s">
        <v>73</v>
      </c>
      <c r="E311" s="158" t="s">
        <v>621</v>
      </c>
      <c r="F311" s="158" t="s">
        <v>622</v>
      </c>
      <c r="I311" s="150"/>
      <c r="J311" s="159" t="n">
        <f aca="false">BK311</f>
        <v>0</v>
      </c>
      <c r="L311" s="147"/>
      <c r="M311" s="152"/>
      <c r="N311" s="153"/>
      <c r="O311" s="153"/>
      <c r="P311" s="154" t="n">
        <f aca="false">SUM(P312:P338)</f>
        <v>0</v>
      </c>
      <c r="Q311" s="153"/>
      <c r="R311" s="154" t="n">
        <f aca="false">SUM(R312:R338)</f>
        <v>0.032115</v>
      </c>
      <c r="S311" s="153"/>
      <c r="T311" s="155" t="n">
        <f aca="false">SUM(T312:T338)</f>
        <v>0</v>
      </c>
      <c r="AR311" s="148" t="s">
        <v>81</v>
      </c>
      <c r="AT311" s="156" t="s">
        <v>73</v>
      </c>
      <c r="AU311" s="156" t="s">
        <v>79</v>
      </c>
      <c r="AY311" s="148" t="s">
        <v>130</v>
      </c>
      <c r="BK311" s="157" t="n">
        <f aca="false">SUM(BK312:BK338)</f>
        <v>0</v>
      </c>
    </row>
    <row r="312" s="27" customFormat="true" ht="24.15" hidden="false" customHeight="true" outlineLevel="0" collapsed="false">
      <c r="A312" s="22"/>
      <c r="B312" s="160"/>
      <c r="C312" s="161" t="s">
        <v>623</v>
      </c>
      <c r="D312" s="161" t="s">
        <v>132</v>
      </c>
      <c r="E312" s="162" t="s">
        <v>624</v>
      </c>
      <c r="F312" s="163" t="s">
        <v>625</v>
      </c>
      <c r="G312" s="164" t="s">
        <v>171</v>
      </c>
      <c r="H312" s="165" t="n">
        <v>10</v>
      </c>
      <c r="I312" s="166"/>
      <c r="J312" s="167" t="n">
        <f aca="false">ROUND(I312*H312,2)</f>
        <v>0</v>
      </c>
      <c r="K312" s="163" t="s">
        <v>143</v>
      </c>
      <c r="L312" s="23"/>
      <c r="M312" s="168"/>
      <c r="N312" s="169" t="s">
        <v>39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136</v>
      </c>
      <c r="AT312" s="172" t="s">
        <v>132</v>
      </c>
      <c r="AU312" s="172" t="s">
        <v>81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79</v>
      </c>
      <c r="BK312" s="173" t="n">
        <f aca="false">ROUND(I312*H312,2)</f>
        <v>0</v>
      </c>
      <c r="BL312" s="3" t="s">
        <v>136</v>
      </c>
      <c r="BM312" s="172" t="s">
        <v>626</v>
      </c>
    </row>
    <row r="313" s="27" customFormat="true" ht="21.75" hidden="false" customHeight="true" outlineLevel="0" collapsed="false">
      <c r="A313" s="22"/>
      <c r="B313" s="160"/>
      <c r="C313" s="184" t="s">
        <v>627</v>
      </c>
      <c r="D313" s="184" t="s">
        <v>147</v>
      </c>
      <c r="E313" s="185" t="s">
        <v>628</v>
      </c>
      <c r="F313" s="186" t="s">
        <v>629</v>
      </c>
      <c r="G313" s="187" t="s">
        <v>171</v>
      </c>
      <c r="H313" s="188" t="n">
        <v>10.5</v>
      </c>
      <c r="I313" s="189"/>
      <c r="J313" s="190" t="n">
        <f aca="false">ROUND(I313*H313,2)</f>
        <v>0</v>
      </c>
      <c r="K313" s="163" t="s">
        <v>143</v>
      </c>
      <c r="L313" s="191"/>
      <c r="M313" s="192"/>
      <c r="N313" s="193" t="s">
        <v>39</v>
      </c>
      <c r="O313" s="60"/>
      <c r="P313" s="170" t="n">
        <f aca="false">O313*H313</f>
        <v>0</v>
      </c>
      <c r="Q313" s="170" t="n">
        <v>7E-005</v>
      </c>
      <c r="R313" s="170" t="n">
        <f aca="false">Q313*H313</f>
        <v>0.000735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150</v>
      </c>
      <c r="AT313" s="172" t="s">
        <v>147</v>
      </c>
      <c r="AU313" s="172" t="s">
        <v>81</v>
      </c>
      <c r="AY313" s="3" t="s">
        <v>130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79</v>
      </c>
      <c r="BK313" s="173" t="n">
        <f aca="false">ROUND(I313*H313,2)</f>
        <v>0</v>
      </c>
      <c r="BL313" s="3" t="s">
        <v>136</v>
      </c>
      <c r="BM313" s="172" t="s">
        <v>630</v>
      </c>
    </row>
    <row r="314" s="174" customFormat="true" ht="12.8" hidden="false" customHeight="false" outlineLevel="0" collapsed="false">
      <c r="B314" s="175"/>
      <c r="D314" s="176" t="s">
        <v>145</v>
      </c>
      <c r="F314" s="178" t="s">
        <v>631</v>
      </c>
      <c r="H314" s="179" t="n">
        <v>10.5</v>
      </c>
      <c r="I314" s="180"/>
      <c r="L314" s="175"/>
      <c r="M314" s="181"/>
      <c r="N314" s="182"/>
      <c r="O314" s="182"/>
      <c r="P314" s="182"/>
      <c r="Q314" s="182"/>
      <c r="R314" s="182"/>
      <c r="S314" s="182"/>
      <c r="T314" s="183"/>
      <c r="AT314" s="177" t="s">
        <v>145</v>
      </c>
      <c r="AU314" s="177" t="s">
        <v>81</v>
      </c>
      <c r="AV314" s="174" t="s">
        <v>81</v>
      </c>
      <c r="AW314" s="174" t="s">
        <v>2</v>
      </c>
      <c r="AX314" s="174" t="s">
        <v>79</v>
      </c>
      <c r="AY314" s="177" t="s">
        <v>130</v>
      </c>
    </row>
    <row r="315" s="27" customFormat="true" ht="16.5" hidden="false" customHeight="true" outlineLevel="0" collapsed="false">
      <c r="A315" s="22"/>
      <c r="B315" s="160"/>
      <c r="C315" s="161" t="s">
        <v>632</v>
      </c>
      <c r="D315" s="161" t="s">
        <v>132</v>
      </c>
      <c r="E315" s="162" t="s">
        <v>633</v>
      </c>
      <c r="F315" s="163" t="s">
        <v>634</v>
      </c>
      <c r="G315" s="164" t="s">
        <v>207</v>
      </c>
      <c r="H315" s="165" t="n">
        <v>12</v>
      </c>
      <c r="I315" s="166"/>
      <c r="J315" s="167" t="n">
        <f aca="false">ROUND(I315*H315,2)</f>
        <v>0</v>
      </c>
      <c r="K315" s="163" t="s">
        <v>143</v>
      </c>
      <c r="L315" s="23"/>
      <c r="M315" s="168"/>
      <c r="N315" s="169" t="s">
        <v>39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218</v>
      </c>
      <c r="AT315" s="172" t="s">
        <v>132</v>
      </c>
      <c r="AU315" s="172" t="s">
        <v>81</v>
      </c>
      <c r="AY315" s="3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79</v>
      </c>
      <c r="BK315" s="173" t="n">
        <f aca="false">ROUND(I315*H315,2)</f>
        <v>0</v>
      </c>
      <c r="BL315" s="3" t="s">
        <v>218</v>
      </c>
      <c r="BM315" s="172" t="s">
        <v>635</v>
      </c>
    </row>
    <row r="316" s="27" customFormat="true" ht="21.75" hidden="false" customHeight="true" outlineLevel="0" collapsed="false">
      <c r="A316" s="22"/>
      <c r="B316" s="160"/>
      <c r="C316" s="184" t="s">
        <v>636</v>
      </c>
      <c r="D316" s="184" t="s">
        <v>147</v>
      </c>
      <c r="E316" s="185" t="s">
        <v>637</v>
      </c>
      <c r="F316" s="186" t="s">
        <v>638</v>
      </c>
      <c r="G316" s="187" t="s">
        <v>207</v>
      </c>
      <c r="H316" s="188" t="n">
        <v>5</v>
      </c>
      <c r="I316" s="189"/>
      <c r="J316" s="190" t="n">
        <f aca="false">ROUND(I316*H316,2)</f>
        <v>0</v>
      </c>
      <c r="K316" s="163" t="s">
        <v>143</v>
      </c>
      <c r="L316" s="191"/>
      <c r="M316" s="192"/>
      <c r="N316" s="193" t="s">
        <v>39</v>
      </c>
      <c r="O316" s="60"/>
      <c r="P316" s="170" t="n">
        <f aca="false">O316*H316</f>
        <v>0</v>
      </c>
      <c r="Q316" s="170" t="n">
        <v>0.00018</v>
      </c>
      <c r="R316" s="170" t="n">
        <f aca="false">Q316*H316</f>
        <v>0.0009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291</v>
      </c>
      <c r="AT316" s="172" t="s">
        <v>147</v>
      </c>
      <c r="AU316" s="172" t="s">
        <v>81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79</v>
      </c>
      <c r="BK316" s="173" t="n">
        <f aca="false">ROUND(I316*H316,2)</f>
        <v>0</v>
      </c>
      <c r="BL316" s="3" t="s">
        <v>218</v>
      </c>
      <c r="BM316" s="172" t="s">
        <v>639</v>
      </c>
    </row>
    <row r="317" s="27" customFormat="true" ht="24.15" hidden="false" customHeight="true" outlineLevel="0" collapsed="false">
      <c r="A317" s="22"/>
      <c r="B317" s="160"/>
      <c r="C317" s="184" t="s">
        <v>640</v>
      </c>
      <c r="D317" s="184" t="s">
        <v>147</v>
      </c>
      <c r="E317" s="185" t="s">
        <v>641</v>
      </c>
      <c r="F317" s="186" t="s">
        <v>642</v>
      </c>
      <c r="G317" s="187" t="s">
        <v>207</v>
      </c>
      <c r="H317" s="188" t="n">
        <v>5</v>
      </c>
      <c r="I317" s="189"/>
      <c r="J317" s="190" t="n">
        <f aca="false">ROUND(I317*H317,2)</f>
        <v>0</v>
      </c>
      <c r="K317" s="186"/>
      <c r="L317" s="191"/>
      <c r="M317" s="192"/>
      <c r="N317" s="193" t="s">
        <v>39</v>
      </c>
      <c r="O317" s="60"/>
      <c r="P317" s="170" t="n">
        <f aca="false">O317*H317</f>
        <v>0</v>
      </c>
      <c r="Q317" s="170" t="n">
        <v>0.00018</v>
      </c>
      <c r="R317" s="170" t="n">
        <f aca="false">Q317*H317</f>
        <v>0.0009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291</v>
      </c>
      <c r="AT317" s="172" t="s">
        <v>147</v>
      </c>
      <c r="AU317" s="172" t="s">
        <v>81</v>
      </c>
      <c r="AY317" s="3" t="s">
        <v>130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79</v>
      </c>
      <c r="BK317" s="173" t="n">
        <f aca="false">ROUND(I317*H317,2)</f>
        <v>0</v>
      </c>
      <c r="BL317" s="3" t="s">
        <v>218</v>
      </c>
      <c r="BM317" s="172" t="s">
        <v>643</v>
      </c>
    </row>
    <row r="318" s="27" customFormat="true" ht="37.8" hidden="false" customHeight="true" outlineLevel="0" collapsed="false">
      <c r="A318" s="22"/>
      <c r="B318" s="160"/>
      <c r="C318" s="184" t="s">
        <v>644</v>
      </c>
      <c r="D318" s="184" t="s">
        <v>147</v>
      </c>
      <c r="E318" s="185" t="s">
        <v>645</v>
      </c>
      <c r="F318" s="186" t="s">
        <v>646</v>
      </c>
      <c r="G318" s="187" t="s">
        <v>207</v>
      </c>
      <c r="H318" s="188" t="n">
        <v>2</v>
      </c>
      <c r="I318" s="189"/>
      <c r="J318" s="190" t="n">
        <f aca="false">ROUND(I318*H318,2)</f>
        <v>0</v>
      </c>
      <c r="K318" s="186"/>
      <c r="L318" s="191"/>
      <c r="M318" s="192"/>
      <c r="N318" s="193" t="s">
        <v>39</v>
      </c>
      <c r="O318" s="60"/>
      <c r="P318" s="170" t="n">
        <f aca="false">O318*H318</f>
        <v>0</v>
      </c>
      <c r="Q318" s="170" t="n">
        <v>0.00018</v>
      </c>
      <c r="R318" s="170" t="n">
        <f aca="false">Q318*H318</f>
        <v>0.00036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291</v>
      </c>
      <c r="AT318" s="172" t="s">
        <v>147</v>
      </c>
      <c r="AU318" s="172" t="s">
        <v>81</v>
      </c>
      <c r="AY318" s="3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79</v>
      </c>
      <c r="BK318" s="173" t="n">
        <f aca="false">ROUND(I318*H318,2)</f>
        <v>0</v>
      </c>
      <c r="BL318" s="3" t="s">
        <v>218</v>
      </c>
      <c r="BM318" s="172" t="s">
        <v>647</v>
      </c>
    </row>
    <row r="319" s="27" customFormat="true" ht="33" hidden="false" customHeight="true" outlineLevel="0" collapsed="false">
      <c r="A319" s="22"/>
      <c r="B319" s="160"/>
      <c r="C319" s="161" t="s">
        <v>648</v>
      </c>
      <c r="D319" s="161" t="s">
        <v>132</v>
      </c>
      <c r="E319" s="162" t="s">
        <v>649</v>
      </c>
      <c r="F319" s="163" t="s">
        <v>650</v>
      </c>
      <c r="G319" s="164" t="s">
        <v>171</v>
      </c>
      <c r="H319" s="165" t="n">
        <v>20</v>
      </c>
      <c r="I319" s="166"/>
      <c r="J319" s="167" t="n">
        <f aca="false">ROUND(I319*H319,2)</f>
        <v>0</v>
      </c>
      <c r="K319" s="163" t="s">
        <v>143</v>
      </c>
      <c r="L319" s="23"/>
      <c r="M319" s="168"/>
      <c r="N319" s="169" t="s">
        <v>39</v>
      </c>
      <c r="O319" s="60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218</v>
      </c>
      <c r="AT319" s="172" t="s">
        <v>132</v>
      </c>
      <c r="AU319" s="172" t="s">
        <v>81</v>
      </c>
      <c r="AY319" s="3" t="s">
        <v>130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79</v>
      </c>
      <c r="BK319" s="173" t="n">
        <f aca="false">ROUND(I319*H319,2)</f>
        <v>0</v>
      </c>
      <c r="BL319" s="3" t="s">
        <v>218</v>
      </c>
      <c r="BM319" s="172" t="s">
        <v>651</v>
      </c>
    </row>
    <row r="320" s="27" customFormat="true" ht="16.5" hidden="false" customHeight="true" outlineLevel="0" collapsed="false">
      <c r="A320" s="22"/>
      <c r="B320" s="160"/>
      <c r="C320" s="184" t="s">
        <v>652</v>
      </c>
      <c r="D320" s="184" t="s">
        <v>147</v>
      </c>
      <c r="E320" s="185" t="s">
        <v>653</v>
      </c>
      <c r="F320" s="186" t="s">
        <v>654</v>
      </c>
      <c r="G320" s="187" t="s">
        <v>171</v>
      </c>
      <c r="H320" s="188" t="n">
        <v>23</v>
      </c>
      <c r="I320" s="189"/>
      <c r="J320" s="190" t="n">
        <f aca="false">ROUND(I320*H320,2)</f>
        <v>0</v>
      </c>
      <c r="K320" s="186"/>
      <c r="L320" s="191"/>
      <c r="M320" s="192"/>
      <c r="N320" s="193" t="s">
        <v>39</v>
      </c>
      <c r="O320" s="60"/>
      <c r="P320" s="170" t="n">
        <f aca="false">O320*H320</f>
        <v>0</v>
      </c>
      <c r="Q320" s="170" t="n">
        <v>2E-005</v>
      </c>
      <c r="R320" s="170" t="n">
        <f aca="false">Q320*H320</f>
        <v>0.00046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291</v>
      </c>
      <c r="AT320" s="172" t="s">
        <v>147</v>
      </c>
      <c r="AU320" s="172" t="s">
        <v>81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79</v>
      </c>
      <c r="BK320" s="173" t="n">
        <f aca="false">ROUND(I320*H320,2)</f>
        <v>0</v>
      </c>
      <c r="BL320" s="3" t="s">
        <v>218</v>
      </c>
      <c r="BM320" s="172" t="s">
        <v>655</v>
      </c>
    </row>
    <row r="321" s="174" customFormat="true" ht="12.8" hidden="false" customHeight="false" outlineLevel="0" collapsed="false">
      <c r="B321" s="175"/>
      <c r="D321" s="176" t="s">
        <v>145</v>
      </c>
      <c r="F321" s="178" t="s">
        <v>656</v>
      </c>
      <c r="H321" s="179" t="n">
        <v>23</v>
      </c>
      <c r="I321" s="180"/>
      <c r="L321" s="175"/>
      <c r="M321" s="181"/>
      <c r="N321" s="182"/>
      <c r="O321" s="182"/>
      <c r="P321" s="182"/>
      <c r="Q321" s="182"/>
      <c r="R321" s="182"/>
      <c r="S321" s="182"/>
      <c r="T321" s="183"/>
      <c r="AT321" s="177" t="s">
        <v>145</v>
      </c>
      <c r="AU321" s="177" t="s">
        <v>81</v>
      </c>
      <c r="AV321" s="174" t="s">
        <v>81</v>
      </c>
      <c r="AW321" s="174" t="s">
        <v>2</v>
      </c>
      <c r="AX321" s="174" t="s">
        <v>79</v>
      </c>
      <c r="AY321" s="177" t="s">
        <v>130</v>
      </c>
    </row>
    <row r="322" s="27" customFormat="true" ht="24.15" hidden="false" customHeight="true" outlineLevel="0" collapsed="false">
      <c r="A322" s="22"/>
      <c r="B322" s="160"/>
      <c r="C322" s="161" t="s">
        <v>657</v>
      </c>
      <c r="D322" s="161" t="s">
        <v>132</v>
      </c>
      <c r="E322" s="162" t="s">
        <v>658</v>
      </c>
      <c r="F322" s="163" t="s">
        <v>659</v>
      </c>
      <c r="G322" s="164" t="s">
        <v>171</v>
      </c>
      <c r="H322" s="165" t="n">
        <v>230</v>
      </c>
      <c r="I322" s="166"/>
      <c r="J322" s="167" t="n">
        <f aca="false">ROUND(I322*H322,2)</f>
        <v>0</v>
      </c>
      <c r="K322" s="163" t="s">
        <v>143</v>
      </c>
      <c r="L322" s="23"/>
      <c r="M322" s="168"/>
      <c r="N322" s="169" t="s">
        <v>39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218</v>
      </c>
      <c r="AT322" s="172" t="s">
        <v>132</v>
      </c>
      <c r="AU322" s="172" t="s">
        <v>81</v>
      </c>
      <c r="AY322" s="3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79</v>
      </c>
      <c r="BK322" s="173" t="n">
        <f aca="false">ROUND(I322*H322,2)</f>
        <v>0</v>
      </c>
      <c r="BL322" s="3" t="s">
        <v>218</v>
      </c>
      <c r="BM322" s="172" t="s">
        <v>660</v>
      </c>
    </row>
    <row r="323" s="27" customFormat="true" ht="16.5" hidden="false" customHeight="true" outlineLevel="0" collapsed="false">
      <c r="A323" s="22"/>
      <c r="B323" s="160"/>
      <c r="C323" s="184" t="s">
        <v>661</v>
      </c>
      <c r="D323" s="184" t="s">
        <v>147</v>
      </c>
      <c r="E323" s="185" t="s">
        <v>662</v>
      </c>
      <c r="F323" s="186" t="s">
        <v>663</v>
      </c>
      <c r="G323" s="187" t="s">
        <v>171</v>
      </c>
      <c r="H323" s="188" t="n">
        <v>100</v>
      </c>
      <c r="I323" s="189"/>
      <c r="J323" s="190" t="n">
        <f aca="false">ROUND(I323*H323,2)</f>
        <v>0</v>
      </c>
      <c r="K323" s="163" t="s">
        <v>143</v>
      </c>
      <c r="L323" s="191"/>
      <c r="M323" s="192"/>
      <c r="N323" s="193" t="s">
        <v>39</v>
      </c>
      <c r="O323" s="60"/>
      <c r="P323" s="170" t="n">
        <f aca="false">O323*H323</f>
        <v>0</v>
      </c>
      <c r="Q323" s="170" t="n">
        <v>0.00012</v>
      </c>
      <c r="R323" s="170" t="n">
        <f aca="false">Q323*H323</f>
        <v>0.012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291</v>
      </c>
      <c r="AT323" s="172" t="s">
        <v>147</v>
      </c>
      <c r="AU323" s="172" t="s">
        <v>81</v>
      </c>
      <c r="AY323" s="3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79</v>
      </c>
      <c r="BK323" s="173" t="n">
        <f aca="false">ROUND(I323*H323,2)</f>
        <v>0</v>
      </c>
      <c r="BL323" s="3" t="s">
        <v>218</v>
      </c>
      <c r="BM323" s="172" t="s">
        <v>664</v>
      </c>
    </row>
    <row r="324" s="174" customFormat="true" ht="12.8" hidden="false" customHeight="false" outlineLevel="0" collapsed="false">
      <c r="B324" s="175"/>
      <c r="D324" s="176" t="s">
        <v>145</v>
      </c>
      <c r="F324" s="178" t="s">
        <v>665</v>
      </c>
      <c r="H324" s="179" t="n">
        <v>100</v>
      </c>
      <c r="I324" s="180"/>
      <c r="L324" s="175"/>
      <c r="M324" s="181"/>
      <c r="N324" s="182"/>
      <c r="O324" s="182"/>
      <c r="P324" s="182"/>
      <c r="Q324" s="182"/>
      <c r="R324" s="182"/>
      <c r="S324" s="182"/>
      <c r="T324" s="183"/>
      <c r="AT324" s="177" t="s">
        <v>145</v>
      </c>
      <c r="AU324" s="177" t="s">
        <v>81</v>
      </c>
      <c r="AV324" s="174" t="s">
        <v>81</v>
      </c>
      <c r="AW324" s="174" t="s">
        <v>2</v>
      </c>
      <c r="AX324" s="174" t="s">
        <v>79</v>
      </c>
      <c r="AY324" s="177" t="s">
        <v>130</v>
      </c>
    </row>
    <row r="325" s="27" customFormat="true" ht="16.5" hidden="false" customHeight="true" outlineLevel="0" collapsed="false">
      <c r="A325" s="22"/>
      <c r="B325" s="160"/>
      <c r="C325" s="184" t="s">
        <v>666</v>
      </c>
      <c r="D325" s="184" t="s">
        <v>147</v>
      </c>
      <c r="E325" s="185" t="s">
        <v>667</v>
      </c>
      <c r="F325" s="186" t="s">
        <v>668</v>
      </c>
      <c r="G325" s="187" t="s">
        <v>171</v>
      </c>
      <c r="H325" s="188" t="n">
        <v>130</v>
      </c>
      <c r="I325" s="189"/>
      <c r="J325" s="190" t="n">
        <f aca="false">ROUND(I325*H325,2)</f>
        <v>0</v>
      </c>
      <c r="K325" s="186"/>
      <c r="L325" s="191"/>
      <c r="M325" s="192"/>
      <c r="N325" s="193" t="s">
        <v>39</v>
      </c>
      <c r="O325" s="60"/>
      <c r="P325" s="170" t="n">
        <f aca="false">O325*H325</f>
        <v>0</v>
      </c>
      <c r="Q325" s="170" t="n">
        <v>0.00012</v>
      </c>
      <c r="R325" s="170" t="n">
        <f aca="false">Q325*H325</f>
        <v>0.0156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291</v>
      </c>
      <c r="AT325" s="172" t="s">
        <v>147</v>
      </c>
      <c r="AU325" s="172" t="s">
        <v>81</v>
      </c>
      <c r="AY325" s="3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79</v>
      </c>
      <c r="BK325" s="173" t="n">
        <f aca="false">ROUND(I325*H325,2)</f>
        <v>0</v>
      </c>
      <c r="BL325" s="3" t="s">
        <v>218</v>
      </c>
      <c r="BM325" s="172" t="s">
        <v>669</v>
      </c>
    </row>
    <row r="326" s="27" customFormat="true" ht="24.15" hidden="false" customHeight="true" outlineLevel="0" collapsed="false">
      <c r="A326" s="22"/>
      <c r="B326" s="160"/>
      <c r="C326" s="161" t="s">
        <v>670</v>
      </c>
      <c r="D326" s="161" t="s">
        <v>132</v>
      </c>
      <c r="E326" s="162" t="s">
        <v>671</v>
      </c>
      <c r="F326" s="163" t="s">
        <v>672</v>
      </c>
      <c r="G326" s="164" t="s">
        <v>207</v>
      </c>
      <c r="H326" s="165" t="n">
        <v>60</v>
      </c>
      <c r="I326" s="166"/>
      <c r="J326" s="167" t="n">
        <f aca="false">ROUND(I326*H326,2)</f>
        <v>0</v>
      </c>
      <c r="K326" s="163" t="s">
        <v>143</v>
      </c>
      <c r="L326" s="23"/>
      <c r="M326" s="168"/>
      <c r="N326" s="169" t="s">
        <v>39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218</v>
      </c>
      <c r="AT326" s="172" t="s">
        <v>132</v>
      </c>
      <c r="AU326" s="172" t="s">
        <v>81</v>
      </c>
      <c r="AY326" s="3" t="s">
        <v>130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79</v>
      </c>
      <c r="BK326" s="173" t="n">
        <f aca="false">ROUND(I326*H326,2)</f>
        <v>0</v>
      </c>
      <c r="BL326" s="3" t="s">
        <v>218</v>
      </c>
      <c r="BM326" s="172" t="s">
        <v>673</v>
      </c>
    </row>
    <row r="327" s="27" customFormat="true" ht="24.15" hidden="false" customHeight="true" outlineLevel="0" collapsed="false">
      <c r="A327" s="22"/>
      <c r="B327" s="160"/>
      <c r="C327" s="161" t="s">
        <v>674</v>
      </c>
      <c r="D327" s="161" t="s">
        <v>132</v>
      </c>
      <c r="E327" s="162" t="s">
        <v>675</v>
      </c>
      <c r="F327" s="163" t="s">
        <v>676</v>
      </c>
      <c r="G327" s="164" t="s">
        <v>207</v>
      </c>
      <c r="H327" s="165" t="n">
        <v>5</v>
      </c>
      <c r="I327" s="166"/>
      <c r="J327" s="167" t="n">
        <f aca="false">ROUND(I327*H327,2)</f>
        <v>0</v>
      </c>
      <c r="K327" s="163" t="s">
        <v>143</v>
      </c>
      <c r="L327" s="23"/>
      <c r="M327" s="168"/>
      <c r="N327" s="169" t="s">
        <v>39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218</v>
      </c>
      <c r="AT327" s="172" t="s">
        <v>132</v>
      </c>
      <c r="AU327" s="172" t="s">
        <v>81</v>
      </c>
      <c r="AY327" s="3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79</v>
      </c>
      <c r="BK327" s="173" t="n">
        <f aca="false">ROUND(I327*H327,2)</f>
        <v>0</v>
      </c>
      <c r="BL327" s="3" t="s">
        <v>218</v>
      </c>
      <c r="BM327" s="172" t="s">
        <v>677</v>
      </c>
    </row>
    <row r="328" s="27" customFormat="true" ht="16.5" hidden="false" customHeight="true" outlineLevel="0" collapsed="false">
      <c r="A328" s="22"/>
      <c r="B328" s="160"/>
      <c r="C328" s="184" t="s">
        <v>678</v>
      </c>
      <c r="D328" s="184" t="s">
        <v>147</v>
      </c>
      <c r="E328" s="185" t="s">
        <v>679</v>
      </c>
      <c r="F328" s="186" t="s">
        <v>680</v>
      </c>
      <c r="G328" s="187" t="s">
        <v>207</v>
      </c>
      <c r="H328" s="188" t="n">
        <v>5</v>
      </c>
      <c r="I328" s="189"/>
      <c r="J328" s="190" t="n">
        <f aca="false">ROUND(I328*H328,2)</f>
        <v>0</v>
      </c>
      <c r="K328" s="186"/>
      <c r="L328" s="191"/>
      <c r="M328" s="192"/>
      <c r="N328" s="193" t="s">
        <v>39</v>
      </c>
      <c r="O328" s="60"/>
      <c r="P328" s="170" t="n">
        <f aca="false">O328*H328</f>
        <v>0</v>
      </c>
      <c r="Q328" s="170" t="n">
        <v>9E-005</v>
      </c>
      <c r="R328" s="170" t="n">
        <f aca="false">Q328*H328</f>
        <v>0.00045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291</v>
      </c>
      <c r="AT328" s="172" t="s">
        <v>147</v>
      </c>
      <c r="AU328" s="172" t="s">
        <v>81</v>
      </c>
      <c r="AY328" s="3" t="s">
        <v>130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79</v>
      </c>
      <c r="BK328" s="173" t="n">
        <f aca="false">ROUND(I328*H328,2)</f>
        <v>0</v>
      </c>
      <c r="BL328" s="3" t="s">
        <v>218</v>
      </c>
      <c r="BM328" s="172" t="s">
        <v>681</v>
      </c>
    </row>
    <row r="329" s="27" customFormat="true" ht="24.15" hidden="false" customHeight="true" outlineLevel="0" collapsed="false">
      <c r="A329" s="22"/>
      <c r="B329" s="160"/>
      <c r="C329" s="161" t="s">
        <v>682</v>
      </c>
      <c r="D329" s="161" t="s">
        <v>132</v>
      </c>
      <c r="E329" s="162" t="s">
        <v>683</v>
      </c>
      <c r="F329" s="163" t="s">
        <v>684</v>
      </c>
      <c r="G329" s="164" t="s">
        <v>207</v>
      </c>
      <c r="H329" s="165" t="n">
        <v>4</v>
      </c>
      <c r="I329" s="166"/>
      <c r="J329" s="167" t="n">
        <f aca="false">ROUND(I329*H329,2)</f>
        <v>0</v>
      </c>
      <c r="K329" s="163" t="s">
        <v>143</v>
      </c>
      <c r="L329" s="23"/>
      <c r="M329" s="168"/>
      <c r="N329" s="169" t="s">
        <v>39</v>
      </c>
      <c r="O329" s="60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0</v>
      </c>
      <c r="T329" s="17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218</v>
      </c>
      <c r="AT329" s="172" t="s">
        <v>132</v>
      </c>
      <c r="AU329" s="172" t="s">
        <v>81</v>
      </c>
      <c r="AY329" s="3" t="s">
        <v>130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79</v>
      </c>
      <c r="BK329" s="173" t="n">
        <f aca="false">ROUND(I329*H329,2)</f>
        <v>0</v>
      </c>
      <c r="BL329" s="3" t="s">
        <v>218</v>
      </c>
      <c r="BM329" s="172" t="s">
        <v>685</v>
      </c>
    </row>
    <row r="330" s="27" customFormat="true" ht="24.15" hidden="false" customHeight="true" outlineLevel="0" collapsed="false">
      <c r="A330" s="22"/>
      <c r="B330" s="160"/>
      <c r="C330" s="184" t="s">
        <v>686</v>
      </c>
      <c r="D330" s="184" t="s">
        <v>147</v>
      </c>
      <c r="E330" s="185" t="s">
        <v>687</v>
      </c>
      <c r="F330" s="186" t="s">
        <v>688</v>
      </c>
      <c r="G330" s="187" t="s">
        <v>207</v>
      </c>
      <c r="H330" s="188" t="n">
        <v>4</v>
      </c>
      <c r="I330" s="189"/>
      <c r="J330" s="190" t="n">
        <f aca="false">ROUND(I330*H330,2)</f>
        <v>0</v>
      </c>
      <c r="K330" s="186"/>
      <c r="L330" s="191"/>
      <c r="M330" s="192"/>
      <c r="N330" s="193" t="s">
        <v>39</v>
      </c>
      <c r="O330" s="60"/>
      <c r="P330" s="170" t="n">
        <f aca="false">O330*H330</f>
        <v>0</v>
      </c>
      <c r="Q330" s="170" t="n">
        <v>6E-005</v>
      </c>
      <c r="R330" s="170" t="n">
        <f aca="false">Q330*H330</f>
        <v>0.00024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291</v>
      </c>
      <c r="AT330" s="172" t="s">
        <v>147</v>
      </c>
      <c r="AU330" s="172" t="s">
        <v>81</v>
      </c>
      <c r="AY330" s="3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79</v>
      </c>
      <c r="BK330" s="173" t="n">
        <f aca="false">ROUND(I330*H330,2)</f>
        <v>0</v>
      </c>
      <c r="BL330" s="3" t="s">
        <v>218</v>
      </c>
      <c r="BM330" s="172" t="s">
        <v>689</v>
      </c>
    </row>
    <row r="331" s="27" customFormat="true" ht="24.15" hidden="false" customHeight="true" outlineLevel="0" collapsed="false">
      <c r="A331" s="22"/>
      <c r="B331" s="160"/>
      <c r="C331" s="161" t="s">
        <v>690</v>
      </c>
      <c r="D331" s="161" t="s">
        <v>132</v>
      </c>
      <c r="E331" s="162" t="s">
        <v>691</v>
      </c>
      <c r="F331" s="163" t="s">
        <v>692</v>
      </c>
      <c r="G331" s="164" t="s">
        <v>207</v>
      </c>
      <c r="H331" s="165" t="n">
        <v>1</v>
      </c>
      <c r="I331" s="166"/>
      <c r="J331" s="167" t="n">
        <f aca="false">ROUND(I331*H331,2)</f>
        <v>0</v>
      </c>
      <c r="K331" s="163" t="s">
        <v>143</v>
      </c>
      <c r="L331" s="23"/>
      <c r="M331" s="168"/>
      <c r="N331" s="169" t="s">
        <v>39</v>
      </c>
      <c r="O331" s="60"/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218</v>
      </c>
      <c r="AT331" s="172" t="s">
        <v>132</v>
      </c>
      <c r="AU331" s="172" t="s">
        <v>81</v>
      </c>
      <c r="AY331" s="3" t="s">
        <v>130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79</v>
      </c>
      <c r="BK331" s="173" t="n">
        <f aca="false">ROUND(I331*H331,2)</f>
        <v>0</v>
      </c>
      <c r="BL331" s="3" t="s">
        <v>218</v>
      </c>
      <c r="BM331" s="172" t="s">
        <v>693</v>
      </c>
    </row>
    <row r="332" s="27" customFormat="true" ht="24.15" hidden="false" customHeight="true" outlineLevel="0" collapsed="false">
      <c r="A332" s="22"/>
      <c r="B332" s="160"/>
      <c r="C332" s="184" t="s">
        <v>694</v>
      </c>
      <c r="D332" s="184" t="s">
        <v>147</v>
      </c>
      <c r="E332" s="185" t="s">
        <v>695</v>
      </c>
      <c r="F332" s="186" t="s">
        <v>696</v>
      </c>
      <c r="G332" s="187" t="s">
        <v>207</v>
      </c>
      <c r="H332" s="188" t="n">
        <v>1</v>
      </c>
      <c r="I332" s="189"/>
      <c r="J332" s="190" t="n">
        <f aca="false">ROUND(I332*H332,2)</f>
        <v>0</v>
      </c>
      <c r="K332" s="163" t="s">
        <v>143</v>
      </c>
      <c r="L332" s="191"/>
      <c r="M332" s="192"/>
      <c r="N332" s="193" t="s">
        <v>39</v>
      </c>
      <c r="O332" s="60"/>
      <c r="P332" s="170" t="n">
        <f aca="false">O332*H332</f>
        <v>0</v>
      </c>
      <c r="Q332" s="170" t="n">
        <v>0.00047</v>
      </c>
      <c r="R332" s="170" t="n">
        <f aca="false">Q332*H332</f>
        <v>0.00047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291</v>
      </c>
      <c r="AT332" s="172" t="s">
        <v>147</v>
      </c>
      <c r="AU332" s="172" t="s">
        <v>81</v>
      </c>
      <c r="AY332" s="3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79</v>
      </c>
      <c r="BK332" s="173" t="n">
        <f aca="false">ROUND(I332*H332,2)</f>
        <v>0</v>
      </c>
      <c r="BL332" s="3" t="s">
        <v>218</v>
      </c>
      <c r="BM332" s="172" t="s">
        <v>697</v>
      </c>
    </row>
    <row r="333" s="27" customFormat="true" ht="24.15" hidden="false" customHeight="true" outlineLevel="0" collapsed="false">
      <c r="A333" s="22"/>
      <c r="B333" s="160"/>
      <c r="C333" s="161" t="s">
        <v>698</v>
      </c>
      <c r="D333" s="161" t="s">
        <v>132</v>
      </c>
      <c r="E333" s="162" t="s">
        <v>699</v>
      </c>
      <c r="F333" s="163" t="s">
        <v>700</v>
      </c>
      <c r="G333" s="164" t="s">
        <v>207</v>
      </c>
      <c r="H333" s="165" t="n">
        <v>1</v>
      </c>
      <c r="I333" s="166"/>
      <c r="J333" s="167" t="n">
        <f aca="false">ROUND(I333*H333,2)</f>
        <v>0</v>
      </c>
      <c r="K333" s="163" t="s">
        <v>143</v>
      </c>
      <c r="L333" s="23"/>
      <c r="M333" s="168"/>
      <c r="N333" s="169" t="s">
        <v>39</v>
      </c>
      <c r="O333" s="60"/>
      <c r="P333" s="170" t="n">
        <f aca="false">O333*H333</f>
        <v>0</v>
      </c>
      <c r="Q333" s="170" t="n">
        <v>0</v>
      </c>
      <c r="R333" s="170" t="n">
        <f aca="false">Q333*H333</f>
        <v>0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218</v>
      </c>
      <c r="AT333" s="172" t="s">
        <v>132</v>
      </c>
      <c r="AU333" s="172" t="s">
        <v>81</v>
      </c>
      <c r="AY333" s="3" t="s">
        <v>130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79</v>
      </c>
      <c r="BK333" s="173" t="n">
        <f aca="false">ROUND(I333*H333,2)</f>
        <v>0</v>
      </c>
      <c r="BL333" s="3" t="s">
        <v>218</v>
      </c>
      <c r="BM333" s="172" t="s">
        <v>701</v>
      </c>
    </row>
    <row r="334" s="27" customFormat="true" ht="21.75" hidden="false" customHeight="true" outlineLevel="0" collapsed="false">
      <c r="A334" s="22"/>
      <c r="B334" s="160"/>
      <c r="C334" s="161" t="s">
        <v>702</v>
      </c>
      <c r="D334" s="161" t="s">
        <v>132</v>
      </c>
      <c r="E334" s="162" t="s">
        <v>703</v>
      </c>
      <c r="F334" s="163" t="s">
        <v>704</v>
      </c>
      <c r="G334" s="164" t="s">
        <v>207</v>
      </c>
      <c r="H334" s="165" t="n">
        <v>1</v>
      </c>
      <c r="I334" s="166"/>
      <c r="J334" s="167" t="n">
        <f aca="false">ROUND(I334*H334,2)</f>
        <v>0</v>
      </c>
      <c r="K334" s="163" t="s">
        <v>143</v>
      </c>
      <c r="L334" s="23"/>
      <c r="M334" s="168"/>
      <c r="N334" s="169" t="s">
        <v>39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218</v>
      </c>
      <c r="AT334" s="172" t="s">
        <v>132</v>
      </c>
      <c r="AU334" s="172" t="s">
        <v>81</v>
      </c>
      <c r="AY334" s="3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79</v>
      </c>
      <c r="BK334" s="173" t="n">
        <f aca="false">ROUND(I334*H334,2)</f>
        <v>0</v>
      </c>
      <c r="BL334" s="3" t="s">
        <v>218</v>
      </c>
      <c r="BM334" s="172" t="s">
        <v>705</v>
      </c>
    </row>
    <row r="335" s="27" customFormat="true" ht="44.25" hidden="false" customHeight="true" outlineLevel="0" collapsed="false">
      <c r="A335" s="22"/>
      <c r="B335" s="160"/>
      <c r="C335" s="161" t="s">
        <v>706</v>
      </c>
      <c r="D335" s="161" t="s">
        <v>132</v>
      </c>
      <c r="E335" s="162" t="s">
        <v>707</v>
      </c>
      <c r="F335" s="163" t="s">
        <v>708</v>
      </c>
      <c r="G335" s="164" t="s">
        <v>207</v>
      </c>
      <c r="H335" s="165" t="n">
        <v>12</v>
      </c>
      <c r="I335" s="166"/>
      <c r="J335" s="167" t="n">
        <f aca="false">ROUND(I335*H335,2)</f>
        <v>0</v>
      </c>
      <c r="K335" s="163"/>
      <c r="L335" s="23"/>
      <c r="M335" s="168"/>
      <c r="N335" s="169" t="s">
        <v>39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218</v>
      </c>
      <c r="AT335" s="172" t="s">
        <v>132</v>
      </c>
      <c r="AU335" s="172" t="s">
        <v>81</v>
      </c>
      <c r="AY335" s="3" t="s">
        <v>130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79</v>
      </c>
      <c r="BK335" s="173" t="n">
        <f aca="false">ROUND(I335*H335,2)</f>
        <v>0</v>
      </c>
      <c r="BL335" s="3" t="s">
        <v>218</v>
      </c>
      <c r="BM335" s="172" t="s">
        <v>709</v>
      </c>
    </row>
    <row r="336" s="27" customFormat="true" ht="24.15" hidden="false" customHeight="true" outlineLevel="0" collapsed="false">
      <c r="A336" s="22"/>
      <c r="B336" s="160"/>
      <c r="C336" s="161" t="s">
        <v>710</v>
      </c>
      <c r="D336" s="161" t="s">
        <v>132</v>
      </c>
      <c r="E336" s="162" t="s">
        <v>711</v>
      </c>
      <c r="F336" s="163" t="s">
        <v>712</v>
      </c>
      <c r="G336" s="164" t="s">
        <v>207</v>
      </c>
      <c r="H336" s="165" t="n">
        <v>1</v>
      </c>
      <c r="I336" s="166"/>
      <c r="J336" s="167" t="n">
        <f aca="false">ROUND(I336*H336,2)</f>
        <v>0</v>
      </c>
      <c r="K336" s="163"/>
      <c r="L336" s="23"/>
      <c r="M336" s="168"/>
      <c r="N336" s="169" t="s">
        <v>39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218</v>
      </c>
      <c r="AT336" s="172" t="s">
        <v>132</v>
      </c>
      <c r="AU336" s="172" t="s">
        <v>81</v>
      </c>
      <c r="AY336" s="3" t="s">
        <v>130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79</v>
      </c>
      <c r="BK336" s="173" t="n">
        <f aca="false">ROUND(I336*H336,2)</f>
        <v>0</v>
      </c>
      <c r="BL336" s="3" t="s">
        <v>218</v>
      </c>
      <c r="BM336" s="172" t="s">
        <v>713</v>
      </c>
    </row>
    <row r="337" s="27" customFormat="true" ht="16.5" hidden="false" customHeight="true" outlineLevel="0" collapsed="false">
      <c r="A337" s="22"/>
      <c r="B337" s="160"/>
      <c r="C337" s="161" t="s">
        <v>714</v>
      </c>
      <c r="D337" s="161" t="s">
        <v>132</v>
      </c>
      <c r="E337" s="162" t="s">
        <v>715</v>
      </c>
      <c r="F337" s="163" t="s">
        <v>716</v>
      </c>
      <c r="G337" s="164" t="s">
        <v>207</v>
      </c>
      <c r="H337" s="165" t="n">
        <v>1</v>
      </c>
      <c r="I337" s="166"/>
      <c r="J337" s="167" t="n">
        <f aca="false">ROUND(I337*H337,2)</f>
        <v>0</v>
      </c>
      <c r="K337" s="163"/>
      <c r="L337" s="23"/>
      <c r="M337" s="168"/>
      <c r="N337" s="169" t="s">
        <v>39</v>
      </c>
      <c r="O337" s="60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</v>
      </c>
      <c r="T337" s="17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218</v>
      </c>
      <c r="AT337" s="172" t="s">
        <v>132</v>
      </c>
      <c r="AU337" s="172" t="s">
        <v>81</v>
      </c>
      <c r="AY337" s="3" t="s">
        <v>130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79</v>
      </c>
      <c r="BK337" s="173" t="n">
        <f aca="false">ROUND(I337*H337,2)</f>
        <v>0</v>
      </c>
      <c r="BL337" s="3" t="s">
        <v>218</v>
      </c>
      <c r="BM337" s="172" t="s">
        <v>717</v>
      </c>
    </row>
    <row r="338" s="27" customFormat="true" ht="24.15" hidden="false" customHeight="true" outlineLevel="0" collapsed="false">
      <c r="A338" s="22"/>
      <c r="B338" s="160"/>
      <c r="C338" s="161" t="s">
        <v>718</v>
      </c>
      <c r="D338" s="161" t="s">
        <v>132</v>
      </c>
      <c r="E338" s="162" t="s">
        <v>719</v>
      </c>
      <c r="F338" s="163" t="s">
        <v>720</v>
      </c>
      <c r="G338" s="164" t="s">
        <v>419</v>
      </c>
      <c r="H338" s="203"/>
      <c r="I338" s="166"/>
      <c r="J338" s="167" t="n">
        <f aca="false">ROUND(I338*H338,2)</f>
        <v>0</v>
      </c>
      <c r="K338" s="163" t="s">
        <v>143</v>
      </c>
      <c r="L338" s="23"/>
      <c r="M338" s="168"/>
      <c r="N338" s="169" t="s">
        <v>39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218</v>
      </c>
      <c r="AT338" s="172" t="s">
        <v>132</v>
      </c>
      <c r="AU338" s="172" t="s">
        <v>81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79</v>
      </c>
      <c r="BK338" s="173" t="n">
        <f aca="false">ROUND(I338*H338,2)</f>
        <v>0</v>
      </c>
      <c r="BL338" s="3" t="s">
        <v>218</v>
      </c>
      <c r="BM338" s="172" t="s">
        <v>721</v>
      </c>
    </row>
    <row r="339" s="146" customFormat="true" ht="22.8" hidden="false" customHeight="true" outlineLevel="0" collapsed="false">
      <c r="B339" s="147"/>
      <c r="D339" s="148" t="s">
        <v>73</v>
      </c>
      <c r="E339" s="158" t="s">
        <v>722</v>
      </c>
      <c r="F339" s="158" t="s">
        <v>723</v>
      </c>
      <c r="I339" s="150"/>
      <c r="J339" s="159" t="n">
        <f aca="false">BK339</f>
        <v>0</v>
      </c>
      <c r="L339" s="147"/>
      <c r="M339" s="152"/>
      <c r="N339" s="153"/>
      <c r="O339" s="153"/>
      <c r="P339" s="154" t="n">
        <f aca="false">SUM(P340:P345)</f>
        <v>0</v>
      </c>
      <c r="Q339" s="153"/>
      <c r="R339" s="154" t="n">
        <f aca="false">SUM(R340:R345)</f>
        <v>0.05181</v>
      </c>
      <c r="S339" s="153"/>
      <c r="T339" s="155" t="n">
        <f aca="false">SUM(T340:T345)</f>
        <v>0</v>
      </c>
      <c r="AR339" s="148" t="s">
        <v>81</v>
      </c>
      <c r="AT339" s="156" t="s">
        <v>73</v>
      </c>
      <c r="AU339" s="156" t="s">
        <v>79</v>
      </c>
      <c r="AY339" s="148" t="s">
        <v>130</v>
      </c>
      <c r="BK339" s="157" t="n">
        <f aca="false">SUM(BK340:BK345)</f>
        <v>0</v>
      </c>
    </row>
    <row r="340" s="27" customFormat="true" ht="24.15" hidden="false" customHeight="true" outlineLevel="0" collapsed="false">
      <c r="A340" s="22"/>
      <c r="B340" s="160"/>
      <c r="C340" s="161" t="s">
        <v>724</v>
      </c>
      <c r="D340" s="161" t="s">
        <v>132</v>
      </c>
      <c r="E340" s="162" t="s">
        <v>725</v>
      </c>
      <c r="F340" s="163" t="s">
        <v>726</v>
      </c>
      <c r="G340" s="164" t="s">
        <v>207</v>
      </c>
      <c r="H340" s="165" t="n">
        <v>3</v>
      </c>
      <c r="I340" s="166"/>
      <c r="J340" s="167" t="n">
        <f aca="false">ROUND(I340*H340,2)</f>
        <v>0</v>
      </c>
      <c r="K340" s="163" t="s">
        <v>143</v>
      </c>
      <c r="L340" s="23"/>
      <c r="M340" s="168"/>
      <c r="N340" s="169" t="s">
        <v>39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218</v>
      </c>
      <c r="AT340" s="172" t="s">
        <v>132</v>
      </c>
      <c r="AU340" s="172" t="s">
        <v>81</v>
      </c>
      <c r="AY340" s="3" t="s">
        <v>130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79</v>
      </c>
      <c r="BK340" s="173" t="n">
        <f aca="false">ROUND(I340*H340,2)</f>
        <v>0</v>
      </c>
      <c r="BL340" s="3" t="s">
        <v>218</v>
      </c>
      <c r="BM340" s="172" t="s">
        <v>727</v>
      </c>
    </row>
    <row r="341" s="27" customFormat="true" ht="24.15" hidden="false" customHeight="true" outlineLevel="0" collapsed="false">
      <c r="A341" s="22"/>
      <c r="B341" s="160"/>
      <c r="C341" s="184" t="s">
        <v>728</v>
      </c>
      <c r="D341" s="184" t="s">
        <v>147</v>
      </c>
      <c r="E341" s="185" t="s">
        <v>729</v>
      </c>
      <c r="F341" s="186" t="s">
        <v>730</v>
      </c>
      <c r="G341" s="187" t="s">
        <v>207</v>
      </c>
      <c r="H341" s="188" t="n">
        <v>3</v>
      </c>
      <c r="I341" s="189"/>
      <c r="J341" s="190" t="n">
        <f aca="false">ROUND(I341*H341,2)</f>
        <v>0</v>
      </c>
      <c r="K341" s="186"/>
      <c r="L341" s="191"/>
      <c r="M341" s="192"/>
      <c r="N341" s="193" t="s">
        <v>39</v>
      </c>
      <c r="O341" s="60"/>
      <c r="P341" s="170" t="n">
        <f aca="false">O341*H341</f>
        <v>0</v>
      </c>
      <c r="Q341" s="170" t="n">
        <v>0.0009</v>
      </c>
      <c r="R341" s="170" t="n">
        <f aca="false">Q341*H341</f>
        <v>0.0027</v>
      </c>
      <c r="S341" s="170" t="n">
        <v>0</v>
      </c>
      <c r="T341" s="17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291</v>
      </c>
      <c r="AT341" s="172" t="s">
        <v>147</v>
      </c>
      <c r="AU341" s="172" t="s">
        <v>81</v>
      </c>
      <c r="AY341" s="3" t="s">
        <v>130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79</v>
      </c>
      <c r="BK341" s="173" t="n">
        <f aca="false">ROUND(I341*H341,2)</f>
        <v>0</v>
      </c>
      <c r="BL341" s="3" t="s">
        <v>218</v>
      </c>
      <c r="BM341" s="172" t="s">
        <v>731</v>
      </c>
    </row>
    <row r="342" s="27" customFormat="true" ht="37.8" hidden="false" customHeight="true" outlineLevel="0" collapsed="false">
      <c r="A342" s="22"/>
      <c r="B342" s="160"/>
      <c r="C342" s="161" t="s">
        <v>732</v>
      </c>
      <c r="D342" s="161" t="s">
        <v>132</v>
      </c>
      <c r="E342" s="162" t="s">
        <v>733</v>
      </c>
      <c r="F342" s="163" t="s">
        <v>734</v>
      </c>
      <c r="G342" s="164" t="s">
        <v>171</v>
      </c>
      <c r="H342" s="165" t="n">
        <v>3</v>
      </c>
      <c r="I342" s="166"/>
      <c r="J342" s="167" t="n">
        <f aca="false">ROUND(I342*H342,2)</f>
        <v>0</v>
      </c>
      <c r="K342" s="163" t="s">
        <v>143</v>
      </c>
      <c r="L342" s="23"/>
      <c r="M342" s="168"/>
      <c r="N342" s="169" t="s">
        <v>39</v>
      </c>
      <c r="O342" s="60"/>
      <c r="P342" s="170" t="n">
        <f aca="false">O342*H342</f>
        <v>0</v>
      </c>
      <c r="Q342" s="170" t="n">
        <v>0.00167</v>
      </c>
      <c r="R342" s="170" t="n">
        <f aca="false">Q342*H342</f>
        <v>0.00501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218</v>
      </c>
      <c r="AT342" s="172" t="s">
        <v>132</v>
      </c>
      <c r="AU342" s="172" t="s">
        <v>81</v>
      </c>
      <c r="AY342" s="3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79</v>
      </c>
      <c r="BK342" s="173" t="n">
        <f aca="false">ROUND(I342*H342,2)</f>
        <v>0</v>
      </c>
      <c r="BL342" s="3" t="s">
        <v>218</v>
      </c>
      <c r="BM342" s="172" t="s">
        <v>735</v>
      </c>
    </row>
    <row r="343" s="27" customFormat="true" ht="33" hidden="false" customHeight="true" outlineLevel="0" collapsed="false">
      <c r="A343" s="22"/>
      <c r="B343" s="160"/>
      <c r="C343" s="161" t="s">
        <v>736</v>
      </c>
      <c r="D343" s="161" t="s">
        <v>132</v>
      </c>
      <c r="E343" s="162" t="s">
        <v>737</v>
      </c>
      <c r="F343" s="163" t="s">
        <v>738</v>
      </c>
      <c r="G343" s="164" t="s">
        <v>207</v>
      </c>
      <c r="H343" s="165" t="n">
        <v>3</v>
      </c>
      <c r="I343" s="166"/>
      <c r="J343" s="167" t="n">
        <f aca="false">ROUND(I343*H343,2)</f>
        <v>0</v>
      </c>
      <c r="K343" s="163" t="s">
        <v>143</v>
      </c>
      <c r="L343" s="23"/>
      <c r="M343" s="168"/>
      <c r="N343" s="169" t="s">
        <v>39</v>
      </c>
      <c r="O343" s="60"/>
      <c r="P343" s="170" t="n">
        <f aca="false">O343*H343</f>
        <v>0</v>
      </c>
      <c r="Q343" s="170" t="n">
        <v>0</v>
      </c>
      <c r="R343" s="170" t="n">
        <f aca="false">Q343*H343</f>
        <v>0</v>
      </c>
      <c r="S343" s="170" t="n">
        <v>0</v>
      </c>
      <c r="T343" s="17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218</v>
      </c>
      <c r="AT343" s="172" t="s">
        <v>132</v>
      </c>
      <c r="AU343" s="172" t="s">
        <v>81</v>
      </c>
      <c r="AY343" s="3" t="s">
        <v>130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79</v>
      </c>
      <c r="BK343" s="173" t="n">
        <f aca="false">ROUND(I343*H343,2)</f>
        <v>0</v>
      </c>
      <c r="BL343" s="3" t="s">
        <v>218</v>
      </c>
      <c r="BM343" s="172" t="s">
        <v>739</v>
      </c>
    </row>
    <row r="344" s="27" customFormat="true" ht="24.15" hidden="false" customHeight="true" outlineLevel="0" collapsed="false">
      <c r="A344" s="22"/>
      <c r="B344" s="160"/>
      <c r="C344" s="184" t="s">
        <v>740</v>
      </c>
      <c r="D344" s="184" t="s">
        <v>147</v>
      </c>
      <c r="E344" s="185" t="s">
        <v>741</v>
      </c>
      <c r="F344" s="186" t="s">
        <v>742</v>
      </c>
      <c r="G344" s="187" t="s">
        <v>207</v>
      </c>
      <c r="H344" s="188" t="n">
        <v>3</v>
      </c>
      <c r="I344" s="189"/>
      <c r="J344" s="190" t="n">
        <f aca="false">ROUND(I344*H344,2)</f>
        <v>0</v>
      </c>
      <c r="K344" s="186"/>
      <c r="L344" s="191"/>
      <c r="M344" s="192"/>
      <c r="N344" s="193" t="s">
        <v>39</v>
      </c>
      <c r="O344" s="60"/>
      <c r="P344" s="170" t="n">
        <f aca="false">O344*H344</f>
        <v>0</v>
      </c>
      <c r="Q344" s="170" t="n">
        <v>0.0147</v>
      </c>
      <c r="R344" s="170" t="n">
        <f aca="false">Q344*H344</f>
        <v>0.0441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291</v>
      </c>
      <c r="AT344" s="172" t="s">
        <v>147</v>
      </c>
      <c r="AU344" s="172" t="s">
        <v>81</v>
      </c>
      <c r="AY344" s="3" t="s">
        <v>130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79</v>
      </c>
      <c r="BK344" s="173" t="n">
        <f aca="false">ROUND(I344*H344,2)</f>
        <v>0</v>
      </c>
      <c r="BL344" s="3" t="s">
        <v>218</v>
      </c>
      <c r="BM344" s="172" t="s">
        <v>743</v>
      </c>
    </row>
    <row r="345" s="27" customFormat="true" ht="24.15" hidden="false" customHeight="true" outlineLevel="0" collapsed="false">
      <c r="A345" s="22"/>
      <c r="B345" s="160"/>
      <c r="C345" s="161" t="s">
        <v>744</v>
      </c>
      <c r="D345" s="161" t="s">
        <v>132</v>
      </c>
      <c r="E345" s="162" t="s">
        <v>745</v>
      </c>
      <c r="F345" s="163" t="s">
        <v>746</v>
      </c>
      <c r="G345" s="164" t="s">
        <v>419</v>
      </c>
      <c r="H345" s="203"/>
      <c r="I345" s="166"/>
      <c r="J345" s="167" t="n">
        <f aca="false">ROUND(I345*H345,2)</f>
        <v>0</v>
      </c>
      <c r="K345" s="163" t="s">
        <v>143</v>
      </c>
      <c r="L345" s="23"/>
      <c r="M345" s="168"/>
      <c r="N345" s="169" t="s">
        <v>39</v>
      </c>
      <c r="O345" s="60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</v>
      </c>
      <c r="T345" s="17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218</v>
      </c>
      <c r="AT345" s="172" t="s">
        <v>132</v>
      </c>
      <c r="AU345" s="172" t="s">
        <v>81</v>
      </c>
      <c r="AY345" s="3" t="s">
        <v>130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79</v>
      </c>
      <c r="BK345" s="173" t="n">
        <f aca="false">ROUND(I345*H345,2)</f>
        <v>0</v>
      </c>
      <c r="BL345" s="3" t="s">
        <v>218</v>
      </c>
      <c r="BM345" s="172" t="s">
        <v>747</v>
      </c>
    </row>
    <row r="346" s="146" customFormat="true" ht="22.8" hidden="false" customHeight="true" outlineLevel="0" collapsed="false">
      <c r="B346" s="147"/>
      <c r="D346" s="148" t="s">
        <v>73</v>
      </c>
      <c r="E346" s="158" t="s">
        <v>748</v>
      </c>
      <c r="F346" s="158" t="s">
        <v>749</v>
      </c>
      <c r="I346" s="150"/>
      <c r="J346" s="159" t="n">
        <f aca="false">BK346</f>
        <v>0</v>
      </c>
      <c r="L346" s="147"/>
      <c r="M346" s="152"/>
      <c r="N346" s="153"/>
      <c r="O346" s="153"/>
      <c r="P346" s="154" t="n">
        <f aca="false">SUM(P347:P355)</f>
        <v>0</v>
      </c>
      <c r="Q346" s="153"/>
      <c r="R346" s="154" t="n">
        <f aca="false">SUM(R347:R355)</f>
        <v>0.1146646</v>
      </c>
      <c r="S346" s="153"/>
      <c r="T346" s="155" t="n">
        <f aca="false">SUM(T347:T355)</f>
        <v>0.1540295</v>
      </c>
      <c r="AR346" s="148" t="s">
        <v>81</v>
      </c>
      <c r="AT346" s="156" t="s">
        <v>73</v>
      </c>
      <c r="AU346" s="156" t="s">
        <v>79</v>
      </c>
      <c r="AY346" s="148" t="s">
        <v>130</v>
      </c>
      <c r="BK346" s="157" t="n">
        <f aca="false">SUM(BK347:BK355)</f>
        <v>0</v>
      </c>
    </row>
    <row r="347" s="27" customFormat="true" ht="24.15" hidden="false" customHeight="true" outlineLevel="0" collapsed="false">
      <c r="A347" s="22"/>
      <c r="B347" s="160"/>
      <c r="C347" s="161" t="s">
        <v>750</v>
      </c>
      <c r="D347" s="161" t="s">
        <v>132</v>
      </c>
      <c r="E347" s="162" t="s">
        <v>751</v>
      </c>
      <c r="F347" s="163" t="s">
        <v>752</v>
      </c>
      <c r="G347" s="164" t="s">
        <v>155</v>
      </c>
      <c r="H347" s="165" t="n">
        <v>8.95</v>
      </c>
      <c r="I347" s="166"/>
      <c r="J347" s="167" t="n">
        <f aca="false">ROUND(I347*H347,2)</f>
        <v>0</v>
      </c>
      <c r="K347" s="163" t="s">
        <v>143</v>
      </c>
      <c r="L347" s="23"/>
      <c r="M347" s="168"/>
      <c r="N347" s="169" t="s">
        <v>39</v>
      </c>
      <c r="O347" s="60"/>
      <c r="P347" s="170" t="n">
        <f aca="false">O347*H347</f>
        <v>0</v>
      </c>
      <c r="Q347" s="170" t="n">
        <v>0.01259</v>
      </c>
      <c r="R347" s="170" t="n">
        <f aca="false">Q347*H347</f>
        <v>0.1126805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218</v>
      </c>
      <c r="AT347" s="172" t="s">
        <v>132</v>
      </c>
      <c r="AU347" s="172" t="s">
        <v>81</v>
      </c>
      <c r="AY347" s="3" t="s">
        <v>130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79</v>
      </c>
      <c r="BK347" s="173" t="n">
        <f aca="false">ROUND(I347*H347,2)</f>
        <v>0</v>
      </c>
      <c r="BL347" s="3" t="s">
        <v>218</v>
      </c>
      <c r="BM347" s="172" t="s">
        <v>753</v>
      </c>
    </row>
    <row r="348" s="174" customFormat="true" ht="12.8" hidden="false" customHeight="false" outlineLevel="0" collapsed="false">
      <c r="B348" s="175"/>
      <c r="D348" s="176" t="s">
        <v>145</v>
      </c>
      <c r="E348" s="177"/>
      <c r="F348" s="178" t="s">
        <v>249</v>
      </c>
      <c r="H348" s="179" t="n">
        <v>8.95</v>
      </c>
      <c r="I348" s="180"/>
      <c r="L348" s="175"/>
      <c r="M348" s="181"/>
      <c r="N348" s="182"/>
      <c r="O348" s="182"/>
      <c r="P348" s="182"/>
      <c r="Q348" s="182"/>
      <c r="R348" s="182"/>
      <c r="S348" s="182"/>
      <c r="T348" s="183"/>
      <c r="AT348" s="177" t="s">
        <v>145</v>
      </c>
      <c r="AU348" s="177" t="s">
        <v>81</v>
      </c>
      <c r="AV348" s="174" t="s">
        <v>81</v>
      </c>
      <c r="AW348" s="174" t="s">
        <v>31</v>
      </c>
      <c r="AX348" s="174" t="s">
        <v>79</v>
      </c>
      <c r="AY348" s="177" t="s">
        <v>130</v>
      </c>
    </row>
    <row r="349" s="27" customFormat="true" ht="16.5" hidden="false" customHeight="true" outlineLevel="0" collapsed="false">
      <c r="A349" s="22"/>
      <c r="B349" s="160"/>
      <c r="C349" s="161" t="s">
        <v>754</v>
      </c>
      <c r="D349" s="161" t="s">
        <v>132</v>
      </c>
      <c r="E349" s="162" t="s">
        <v>755</v>
      </c>
      <c r="F349" s="163" t="s">
        <v>756</v>
      </c>
      <c r="G349" s="164" t="s">
        <v>155</v>
      </c>
      <c r="H349" s="165" t="n">
        <v>8.95</v>
      </c>
      <c r="I349" s="166"/>
      <c r="J349" s="167" t="n">
        <f aca="false">ROUND(I349*H349,2)</f>
        <v>0</v>
      </c>
      <c r="K349" s="163" t="s">
        <v>143</v>
      </c>
      <c r="L349" s="23"/>
      <c r="M349" s="168"/>
      <c r="N349" s="169" t="s">
        <v>39</v>
      </c>
      <c r="O349" s="60"/>
      <c r="P349" s="170" t="n">
        <f aca="false">O349*H349</f>
        <v>0</v>
      </c>
      <c r="Q349" s="170" t="n">
        <v>0.0001</v>
      </c>
      <c r="R349" s="170" t="n">
        <f aca="false">Q349*H349</f>
        <v>0.000895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218</v>
      </c>
      <c r="AT349" s="172" t="s">
        <v>132</v>
      </c>
      <c r="AU349" s="172" t="s">
        <v>81</v>
      </c>
      <c r="AY349" s="3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79</v>
      </c>
      <c r="BK349" s="173" t="n">
        <f aca="false">ROUND(I349*H349,2)</f>
        <v>0</v>
      </c>
      <c r="BL349" s="3" t="s">
        <v>218</v>
      </c>
      <c r="BM349" s="172" t="s">
        <v>757</v>
      </c>
    </row>
    <row r="350" s="27" customFormat="true" ht="16.5" hidden="false" customHeight="true" outlineLevel="0" collapsed="false">
      <c r="A350" s="22"/>
      <c r="B350" s="160"/>
      <c r="C350" s="161" t="s">
        <v>758</v>
      </c>
      <c r="D350" s="161" t="s">
        <v>132</v>
      </c>
      <c r="E350" s="162" t="s">
        <v>759</v>
      </c>
      <c r="F350" s="163" t="s">
        <v>760</v>
      </c>
      <c r="G350" s="164" t="s">
        <v>155</v>
      </c>
      <c r="H350" s="165" t="n">
        <v>8.95</v>
      </c>
      <c r="I350" s="166"/>
      <c r="J350" s="167" t="n">
        <f aca="false">ROUND(I350*H350,2)</f>
        <v>0</v>
      </c>
      <c r="K350" s="163" t="s">
        <v>143</v>
      </c>
      <c r="L350" s="23"/>
      <c r="M350" s="168"/>
      <c r="N350" s="169" t="s">
        <v>39</v>
      </c>
      <c r="O350" s="60"/>
      <c r="P350" s="170" t="n">
        <f aca="false">O350*H350</f>
        <v>0</v>
      </c>
      <c r="Q350" s="170" t="n">
        <v>0</v>
      </c>
      <c r="R350" s="170" t="n">
        <f aca="false">Q350*H350</f>
        <v>0</v>
      </c>
      <c r="S350" s="170" t="n">
        <v>0</v>
      </c>
      <c r="T350" s="17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218</v>
      </c>
      <c r="AT350" s="172" t="s">
        <v>132</v>
      </c>
      <c r="AU350" s="172" t="s">
        <v>81</v>
      </c>
      <c r="AY350" s="3" t="s">
        <v>130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79</v>
      </c>
      <c r="BK350" s="173" t="n">
        <f aca="false">ROUND(I350*H350,2)</f>
        <v>0</v>
      </c>
      <c r="BL350" s="3" t="s">
        <v>218</v>
      </c>
      <c r="BM350" s="172" t="s">
        <v>761</v>
      </c>
    </row>
    <row r="351" s="27" customFormat="true" ht="24.15" hidden="false" customHeight="true" outlineLevel="0" collapsed="false">
      <c r="A351" s="22"/>
      <c r="B351" s="160"/>
      <c r="C351" s="184" t="s">
        <v>762</v>
      </c>
      <c r="D351" s="184" t="s">
        <v>147</v>
      </c>
      <c r="E351" s="185" t="s">
        <v>763</v>
      </c>
      <c r="F351" s="186" t="s">
        <v>764</v>
      </c>
      <c r="G351" s="187" t="s">
        <v>155</v>
      </c>
      <c r="H351" s="188" t="n">
        <v>10.891</v>
      </c>
      <c r="I351" s="189"/>
      <c r="J351" s="190" t="n">
        <f aca="false">ROUND(I351*H351,2)</f>
        <v>0</v>
      </c>
      <c r="K351" s="163" t="s">
        <v>143</v>
      </c>
      <c r="L351" s="191"/>
      <c r="M351" s="192"/>
      <c r="N351" s="193" t="s">
        <v>39</v>
      </c>
      <c r="O351" s="60"/>
      <c r="P351" s="170" t="n">
        <f aca="false">O351*H351</f>
        <v>0</v>
      </c>
      <c r="Q351" s="170" t="n">
        <v>0.0001</v>
      </c>
      <c r="R351" s="170" t="n">
        <f aca="false">Q351*H351</f>
        <v>0.0010891</v>
      </c>
      <c r="S351" s="170" t="n">
        <v>0</v>
      </c>
      <c r="T351" s="171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2" t="s">
        <v>291</v>
      </c>
      <c r="AT351" s="172" t="s">
        <v>147</v>
      </c>
      <c r="AU351" s="172" t="s">
        <v>81</v>
      </c>
      <c r="AY351" s="3" t="s">
        <v>130</v>
      </c>
      <c r="BE351" s="173" t="n">
        <f aca="false">IF(N351="základní",J351,0)</f>
        <v>0</v>
      </c>
      <c r="BF351" s="173" t="n">
        <f aca="false">IF(N351="snížená",J351,0)</f>
        <v>0</v>
      </c>
      <c r="BG351" s="173" t="n">
        <f aca="false">IF(N351="zákl. přenesená",J351,0)</f>
        <v>0</v>
      </c>
      <c r="BH351" s="173" t="n">
        <f aca="false">IF(N351="sníž. přenesená",J351,0)</f>
        <v>0</v>
      </c>
      <c r="BI351" s="173" t="n">
        <f aca="false">IF(N351="nulová",J351,0)</f>
        <v>0</v>
      </c>
      <c r="BJ351" s="3" t="s">
        <v>79</v>
      </c>
      <c r="BK351" s="173" t="n">
        <f aca="false">ROUND(I351*H351,2)</f>
        <v>0</v>
      </c>
      <c r="BL351" s="3" t="s">
        <v>218</v>
      </c>
      <c r="BM351" s="172" t="s">
        <v>765</v>
      </c>
    </row>
    <row r="352" s="174" customFormat="true" ht="12.8" hidden="false" customHeight="false" outlineLevel="0" collapsed="false">
      <c r="B352" s="175"/>
      <c r="D352" s="176" t="s">
        <v>145</v>
      </c>
      <c r="F352" s="178" t="s">
        <v>766</v>
      </c>
      <c r="H352" s="179" t="n">
        <v>10.891</v>
      </c>
      <c r="I352" s="180"/>
      <c r="L352" s="175"/>
      <c r="M352" s="181"/>
      <c r="N352" s="182"/>
      <c r="O352" s="182"/>
      <c r="P352" s="182"/>
      <c r="Q352" s="182"/>
      <c r="R352" s="182"/>
      <c r="S352" s="182"/>
      <c r="T352" s="183"/>
      <c r="AT352" s="177" t="s">
        <v>145</v>
      </c>
      <c r="AU352" s="177" t="s">
        <v>81</v>
      </c>
      <c r="AV352" s="174" t="s">
        <v>81</v>
      </c>
      <c r="AW352" s="174" t="s">
        <v>2</v>
      </c>
      <c r="AX352" s="174" t="s">
        <v>79</v>
      </c>
      <c r="AY352" s="177" t="s">
        <v>130</v>
      </c>
    </row>
    <row r="353" s="27" customFormat="true" ht="21.75" hidden="false" customHeight="true" outlineLevel="0" collapsed="false">
      <c r="A353" s="22"/>
      <c r="B353" s="160"/>
      <c r="C353" s="161" t="s">
        <v>767</v>
      </c>
      <c r="D353" s="161" t="s">
        <v>132</v>
      </c>
      <c r="E353" s="162" t="s">
        <v>768</v>
      </c>
      <c r="F353" s="163" t="s">
        <v>769</v>
      </c>
      <c r="G353" s="164" t="s">
        <v>155</v>
      </c>
      <c r="H353" s="165" t="n">
        <v>8.95</v>
      </c>
      <c r="I353" s="166"/>
      <c r="J353" s="167" t="n">
        <f aca="false">ROUND(I353*H353,2)</f>
        <v>0</v>
      </c>
      <c r="K353" s="163" t="s">
        <v>143</v>
      </c>
      <c r="L353" s="23"/>
      <c r="M353" s="168"/>
      <c r="N353" s="169" t="s">
        <v>39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</v>
      </c>
      <c r="T353" s="17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218</v>
      </c>
      <c r="AT353" s="172" t="s">
        <v>132</v>
      </c>
      <c r="AU353" s="172" t="s">
        <v>81</v>
      </c>
      <c r="AY353" s="3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79</v>
      </c>
      <c r="BK353" s="173" t="n">
        <f aca="false">ROUND(I353*H353,2)</f>
        <v>0</v>
      </c>
      <c r="BL353" s="3" t="s">
        <v>218</v>
      </c>
      <c r="BM353" s="172" t="s">
        <v>770</v>
      </c>
    </row>
    <row r="354" s="27" customFormat="true" ht="24.15" hidden="false" customHeight="true" outlineLevel="0" collapsed="false">
      <c r="A354" s="22"/>
      <c r="B354" s="160"/>
      <c r="C354" s="161" t="s">
        <v>771</v>
      </c>
      <c r="D354" s="161" t="s">
        <v>132</v>
      </c>
      <c r="E354" s="162" t="s">
        <v>772</v>
      </c>
      <c r="F354" s="163" t="s">
        <v>773</v>
      </c>
      <c r="G354" s="164" t="s">
        <v>155</v>
      </c>
      <c r="H354" s="165" t="n">
        <v>8.95</v>
      </c>
      <c r="I354" s="166"/>
      <c r="J354" s="167" t="n">
        <f aca="false">ROUND(I354*H354,2)</f>
        <v>0</v>
      </c>
      <c r="K354" s="163" t="s">
        <v>143</v>
      </c>
      <c r="L354" s="23"/>
      <c r="M354" s="168"/>
      <c r="N354" s="169" t="s">
        <v>39</v>
      </c>
      <c r="O354" s="60"/>
      <c r="P354" s="170" t="n">
        <f aca="false">O354*H354</f>
        <v>0</v>
      </c>
      <c r="Q354" s="170" t="n">
        <v>0</v>
      </c>
      <c r="R354" s="170" t="n">
        <f aca="false">Q354*H354</f>
        <v>0</v>
      </c>
      <c r="S354" s="170" t="n">
        <v>0.01721</v>
      </c>
      <c r="T354" s="171" t="n">
        <f aca="false">S354*H354</f>
        <v>0.1540295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218</v>
      </c>
      <c r="AT354" s="172" t="s">
        <v>132</v>
      </c>
      <c r="AU354" s="172" t="s">
        <v>81</v>
      </c>
      <c r="AY354" s="3" t="s">
        <v>130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79</v>
      </c>
      <c r="BK354" s="173" t="n">
        <f aca="false">ROUND(I354*H354,2)</f>
        <v>0</v>
      </c>
      <c r="BL354" s="3" t="s">
        <v>218</v>
      </c>
      <c r="BM354" s="172" t="s">
        <v>774</v>
      </c>
    </row>
    <row r="355" s="27" customFormat="true" ht="24.15" hidden="false" customHeight="true" outlineLevel="0" collapsed="false">
      <c r="A355" s="22"/>
      <c r="B355" s="160"/>
      <c r="C355" s="161" t="s">
        <v>775</v>
      </c>
      <c r="D355" s="161" t="s">
        <v>132</v>
      </c>
      <c r="E355" s="162" t="s">
        <v>776</v>
      </c>
      <c r="F355" s="163" t="s">
        <v>777</v>
      </c>
      <c r="G355" s="164" t="s">
        <v>419</v>
      </c>
      <c r="H355" s="203"/>
      <c r="I355" s="166"/>
      <c r="J355" s="167" t="n">
        <f aca="false">ROUND(I355*H355,2)</f>
        <v>0</v>
      </c>
      <c r="K355" s="163" t="s">
        <v>143</v>
      </c>
      <c r="L355" s="23"/>
      <c r="M355" s="168"/>
      <c r="N355" s="169" t="s">
        <v>39</v>
      </c>
      <c r="O355" s="60"/>
      <c r="P355" s="170" t="n">
        <f aca="false">O355*H355</f>
        <v>0</v>
      </c>
      <c r="Q355" s="170" t="n">
        <v>0</v>
      </c>
      <c r="R355" s="170" t="n">
        <f aca="false">Q355*H355</f>
        <v>0</v>
      </c>
      <c r="S355" s="170" t="n">
        <v>0</v>
      </c>
      <c r="T355" s="171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218</v>
      </c>
      <c r="AT355" s="172" t="s">
        <v>132</v>
      </c>
      <c r="AU355" s="172" t="s">
        <v>81</v>
      </c>
      <c r="AY355" s="3" t="s">
        <v>130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79</v>
      </c>
      <c r="BK355" s="173" t="n">
        <f aca="false">ROUND(I355*H355,2)</f>
        <v>0</v>
      </c>
      <c r="BL355" s="3" t="s">
        <v>218</v>
      </c>
      <c r="BM355" s="172" t="s">
        <v>778</v>
      </c>
    </row>
    <row r="356" s="146" customFormat="true" ht="22.8" hidden="false" customHeight="true" outlineLevel="0" collapsed="false">
      <c r="B356" s="147"/>
      <c r="D356" s="148" t="s">
        <v>73</v>
      </c>
      <c r="E356" s="158" t="s">
        <v>779</v>
      </c>
      <c r="F356" s="158" t="s">
        <v>780</v>
      </c>
      <c r="I356" s="150"/>
      <c r="J356" s="159" t="n">
        <f aca="false">BK356</f>
        <v>0</v>
      </c>
      <c r="L356" s="147"/>
      <c r="M356" s="152"/>
      <c r="N356" s="153"/>
      <c r="O356" s="153"/>
      <c r="P356" s="154" t="n">
        <f aca="false">SUM(P357:P366)</f>
        <v>0</v>
      </c>
      <c r="Q356" s="153"/>
      <c r="R356" s="154" t="n">
        <f aca="false">SUM(R357:R366)</f>
        <v>0.11384</v>
      </c>
      <c r="S356" s="153"/>
      <c r="T356" s="155" t="n">
        <f aca="false">SUM(T357:T366)</f>
        <v>0</v>
      </c>
      <c r="AR356" s="148" t="s">
        <v>81</v>
      </c>
      <c r="AT356" s="156" t="s">
        <v>73</v>
      </c>
      <c r="AU356" s="156" t="s">
        <v>79</v>
      </c>
      <c r="AY356" s="148" t="s">
        <v>130</v>
      </c>
      <c r="BK356" s="157" t="n">
        <f aca="false">SUM(BK357:BK366)</f>
        <v>0</v>
      </c>
    </row>
    <row r="357" s="27" customFormat="true" ht="24.15" hidden="false" customHeight="true" outlineLevel="0" collapsed="false">
      <c r="A357" s="22"/>
      <c r="B357" s="160"/>
      <c r="C357" s="161" t="s">
        <v>781</v>
      </c>
      <c r="D357" s="161" t="s">
        <v>132</v>
      </c>
      <c r="E357" s="162" t="s">
        <v>782</v>
      </c>
      <c r="F357" s="163" t="s">
        <v>783</v>
      </c>
      <c r="G357" s="164" t="s">
        <v>207</v>
      </c>
      <c r="H357" s="165" t="n">
        <v>4</v>
      </c>
      <c r="I357" s="166"/>
      <c r="J357" s="167" t="n">
        <f aca="false">ROUND(I357*H357,2)</f>
        <v>0</v>
      </c>
      <c r="K357" s="163"/>
      <c r="L357" s="23"/>
      <c r="M357" s="168"/>
      <c r="N357" s="169" t="s">
        <v>39</v>
      </c>
      <c r="O357" s="60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</v>
      </c>
      <c r="T357" s="171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218</v>
      </c>
      <c r="AT357" s="172" t="s">
        <v>132</v>
      </c>
      <c r="AU357" s="172" t="s">
        <v>81</v>
      </c>
      <c r="AY357" s="3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79</v>
      </c>
      <c r="BK357" s="173" t="n">
        <f aca="false">ROUND(I357*H357,2)</f>
        <v>0</v>
      </c>
      <c r="BL357" s="3" t="s">
        <v>218</v>
      </c>
      <c r="BM357" s="172" t="s">
        <v>784</v>
      </c>
    </row>
    <row r="358" s="174" customFormat="true" ht="12.8" hidden="false" customHeight="false" outlineLevel="0" collapsed="false">
      <c r="B358" s="175"/>
      <c r="D358" s="176" t="s">
        <v>145</v>
      </c>
      <c r="E358" s="177"/>
      <c r="F358" s="178" t="s">
        <v>136</v>
      </c>
      <c r="H358" s="179" t="n">
        <v>4</v>
      </c>
      <c r="I358" s="180"/>
      <c r="L358" s="175"/>
      <c r="M358" s="181"/>
      <c r="N358" s="182"/>
      <c r="O358" s="182"/>
      <c r="P358" s="182"/>
      <c r="Q358" s="182"/>
      <c r="R358" s="182"/>
      <c r="S358" s="182"/>
      <c r="T358" s="183"/>
      <c r="AT358" s="177" t="s">
        <v>145</v>
      </c>
      <c r="AU358" s="177" t="s">
        <v>81</v>
      </c>
      <c r="AV358" s="174" t="s">
        <v>81</v>
      </c>
      <c r="AW358" s="174" t="s">
        <v>31</v>
      </c>
      <c r="AX358" s="174" t="s">
        <v>79</v>
      </c>
      <c r="AY358" s="177" t="s">
        <v>130</v>
      </c>
    </row>
    <row r="359" s="27" customFormat="true" ht="24.15" hidden="false" customHeight="true" outlineLevel="0" collapsed="false">
      <c r="A359" s="22"/>
      <c r="B359" s="160"/>
      <c r="C359" s="184" t="s">
        <v>785</v>
      </c>
      <c r="D359" s="184" t="s">
        <v>147</v>
      </c>
      <c r="E359" s="185" t="s">
        <v>786</v>
      </c>
      <c r="F359" s="186" t="s">
        <v>787</v>
      </c>
      <c r="G359" s="187" t="s">
        <v>207</v>
      </c>
      <c r="H359" s="188" t="n">
        <v>2</v>
      </c>
      <c r="I359" s="189"/>
      <c r="J359" s="190" t="n">
        <f aca="false">ROUND(I359*H359,2)</f>
        <v>0</v>
      </c>
      <c r="K359" s="186"/>
      <c r="L359" s="191"/>
      <c r="M359" s="192"/>
      <c r="N359" s="193" t="s">
        <v>39</v>
      </c>
      <c r="O359" s="60"/>
      <c r="P359" s="170" t="n">
        <f aca="false">O359*H359</f>
        <v>0</v>
      </c>
      <c r="Q359" s="170" t="n">
        <v>0.016</v>
      </c>
      <c r="R359" s="170" t="n">
        <f aca="false">Q359*H359</f>
        <v>0.032</v>
      </c>
      <c r="S359" s="170" t="n">
        <v>0</v>
      </c>
      <c r="T359" s="171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291</v>
      </c>
      <c r="AT359" s="172" t="s">
        <v>147</v>
      </c>
      <c r="AU359" s="172" t="s">
        <v>81</v>
      </c>
      <c r="AY359" s="3" t="s">
        <v>130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79</v>
      </c>
      <c r="BK359" s="173" t="n">
        <f aca="false">ROUND(I359*H359,2)</f>
        <v>0</v>
      </c>
      <c r="BL359" s="3" t="s">
        <v>218</v>
      </c>
      <c r="BM359" s="172" t="s">
        <v>788</v>
      </c>
    </row>
    <row r="360" s="27" customFormat="true" ht="16.5" hidden="false" customHeight="true" outlineLevel="0" collapsed="false">
      <c r="A360" s="22"/>
      <c r="B360" s="160"/>
      <c r="C360" s="184" t="s">
        <v>789</v>
      </c>
      <c r="D360" s="184" t="s">
        <v>147</v>
      </c>
      <c r="E360" s="185" t="s">
        <v>790</v>
      </c>
      <c r="F360" s="186" t="s">
        <v>791</v>
      </c>
      <c r="G360" s="187" t="s">
        <v>207</v>
      </c>
      <c r="H360" s="188" t="n">
        <v>2</v>
      </c>
      <c r="I360" s="189"/>
      <c r="J360" s="190" t="n">
        <f aca="false">ROUND(I360*H360,2)</f>
        <v>0</v>
      </c>
      <c r="K360" s="186"/>
      <c r="L360" s="191"/>
      <c r="M360" s="192"/>
      <c r="N360" s="193" t="s">
        <v>39</v>
      </c>
      <c r="O360" s="60"/>
      <c r="P360" s="170" t="n">
        <f aca="false">O360*H360</f>
        <v>0</v>
      </c>
      <c r="Q360" s="170" t="n">
        <v>0.016</v>
      </c>
      <c r="R360" s="170" t="n">
        <f aca="false">Q360*H360</f>
        <v>0.032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291</v>
      </c>
      <c r="AT360" s="172" t="s">
        <v>147</v>
      </c>
      <c r="AU360" s="172" t="s">
        <v>81</v>
      </c>
      <c r="AY360" s="3" t="s">
        <v>130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79</v>
      </c>
      <c r="BK360" s="173" t="n">
        <f aca="false">ROUND(I360*H360,2)</f>
        <v>0</v>
      </c>
      <c r="BL360" s="3" t="s">
        <v>218</v>
      </c>
      <c r="BM360" s="172" t="s">
        <v>792</v>
      </c>
    </row>
    <row r="361" s="27" customFormat="true" ht="24.15" hidden="false" customHeight="true" outlineLevel="0" collapsed="false">
      <c r="A361" s="22"/>
      <c r="B361" s="160"/>
      <c r="C361" s="184" t="s">
        <v>793</v>
      </c>
      <c r="D361" s="184" t="s">
        <v>147</v>
      </c>
      <c r="E361" s="185" t="s">
        <v>794</v>
      </c>
      <c r="F361" s="186" t="s">
        <v>795</v>
      </c>
      <c r="G361" s="187" t="s">
        <v>207</v>
      </c>
      <c r="H361" s="188" t="n">
        <v>2</v>
      </c>
      <c r="I361" s="189"/>
      <c r="J361" s="190" t="n">
        <f aca="false">ROUND(I361*H361,2)</f>
        <v>0</v>
      </c>
      <c r="K361" s="186"/>
      <c r="L361" s="191"/>
      <c r="M361" s="192"/>
      <c r="N361" s="193" t="s">
        <v>39</v>
      </c>
      <c r="O361" s="60"/>
      <c r="P361" s="170" t="n">
        <f aca="false">O361*H361</f>
        <v>0</v>
      </c>
      <c r="Q361" s="170" t="n">
        <v>0.016</v>
      </c>
      <c r="R361" s="170" t="n">
        <f aca="false">Q361*H361</f>
        <v>0.032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291</v>
      </c>
      <c r="AT361" s="172" t="s">
        <v>147</v>
      </c>
      <c r="AU361" s="172" t="s">
        <v>81</v>
      </c>
      <c r="AY361" s="3" t="s">
        <v>130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79</v>
      </c>
      <c r="BK361" s="173" t="n">
        <f aca="false">ROUND(I361*H361,2)</f>
        <v>0</v>
      </c>
      <c r="BL361" s="3" t="s">
        <v>218</v>
      </c>
      <c r="BM361" s="172" t="s">
        <v>796</v>
      </c>
    </row>
    <row r="362" s="27" customFormat="true" ht="16.5" hidden="false" customHeight="true" outlineLevel="0" collapsed="false">
      <c r="A362" s="22"/>
      <c r="B362" s="160"/>
      <c r="C362" s="184" t="s">
        <v>797</v>
      </c>
      <c r="D362" s="184" t="s">
        <v>147</v>
      </c>
      <c r="E362" s="185" t="s">
        <v>798</v>
      </c>
      <c r="F362" s="186" t="s">
        <v>799</v>
      </c>
      <c r="G362" s="187" t="s">
        <v>207</v>
      </c>
      <c r="H362" s="188" t="n">
        <v>1</v>
      </c>
      <c r="I362" s="189"/>
      <c r="J362" s="190" t="n">
        <f aca="false">ROUND(I362*H362,2)</f>
        <v>0</v>
      </c>
      <c r="K362" s="186"/>
      <c r="L362" s="191"/>
      <c r="M362" s="192"/>
      <c r="N362" s="193" t="s">
        <v>39</v>
      </c>
      <c r="O362" s="60"/>
      <c r="P362" s="170" t="n">
        <f aca="false">O362*H362</f>
        <v>0</v>
      </c>
      <c r="Q362" s="170" t="n">
        <v>0.016</v>
      </c>
      <c r="R362" s="170" t="n">
        <f aca="false">Q362*H362</f>
        <v>0.016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291</v>
      </c>
      <c r="AT362" s="172" t="s">
        <v>147</v>
      </c>
      <c r="AU362" s="172" t="s">
        <v>81</v>
      </c>
      <c r="AY362" s="3" t="s">
        <v>130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79</v>
      </c>
      <c r="BK362" s="173" t="n">
        <f aca="false">ROUND(I362*H362,2)</f>
        <v>0</v>
      </c>
      <c r="BL362" s="3" t="s">
        <v>218</v>
      </c>
      <c r="BM362" s="172" t="s">
        <v>800</v>
      </c>
    </row>
    <row r="363" s="27" customFormat="true" ht="24.15" hidden="false" customHeight="true" outlineLevel="0" collapsed="false">
      <c r="A363" s="22"/>
      <c r="B363" s="160"/>
      <c r="C363" s="161" t="s">
        <v>801</v>
      </c>
      <c r="D363" s="161" t="s">
        <v>132</v>
      </c>
      <c r="E363" s="162" t="s">
        <v>802</v>
      </c>
      <c r="F363" s="163" t="s">
        <v>803</v>
      </c>
      <c r="G363" s="164" t="s">
        <v>207</v>
      </c>
      <c r="H363" s="165" t="n">
        <v>2</v>
      </c>
      <c r="I363" s="166"/>
      <c r="J363" s="167" t="n">
        <f aca="false">ROUND(I363*H363,2)</f>
        <v>0</v>
      </c>
      <c r="K363" s="163" t="s">
        <v>143</v>
      </c>
      <c r="L363" s="23"/>
      <c r="M363" s="168"/>
      <c r="N363" s="169" t="s">
        <v>39</v>
      </c>
      <c r="O363" s="60"/>
      <c r="P363" s="170" t="n">
        <f aca="false">O363*H363</f>
        <v>0</v>
      </c>
      <c r="Q363" s="170" t="n">
        <v>0</v>
      </c>
      <c r="R363" s="170" t="n">
        <f aca="false">Q363*H363</f>
        <v>0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218</v>
      </c>
      <c r="AT363" s="172" t="s">
        <v>132</v>
      </c>
      <c r="AU363" s="172" t="s">
        <v>81</v>
      </c>
      <c r="AY363" s="3" t="s">
        <v>130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79</v>
      </c>
      <c r="BK363" s="173" t="n">
        <f aca="false">ROUND(I363*H363,2)</f>
        <v>0</v>
      </c>
      <c r="BL363" s="3" t="s">
        <v>218</v>
      </c>
      <c r="BM363" s="172" t="s">
        <v>804</v>
      </c>
    </row>
    <row r="364" s="174" customFormat="true" ht="12.8" hidden="false" customHeight="false" outlineLevel="0" collapsed="false">
      <c r="B364" s="175"/>
      <c r="D364" s="176" t="s">
        <v>145</v>
      </c>
      <c r="E364" s="177"/>
      <c r="F364" s="178" t="s">
        <v>81</v>
      </c>
      <c r="H364" s="179" t="n">
        <v>2</v>
      </c>
      <c r="I364" s="180"/>
      <c r="L364" s="175"/>
      <c r="M364" s="181"/>
      <c r="N364" s="182"/>
      <c r="O364" s="182"/>
      <c r="P364" s="182"/>
      <c r="Q364" s="182"/>
      <c r="R364" s="182"/>
      <c r="S364" s="182"/>
      <c r="T364" s="183"/>
      <c r="AT364" s="177" t="s">
        <v>145</v>
      </c>
      <c r="AU364" s="177" t="s">
        <v>81</v>
      </c>
      <c r="AV364" s="174" t="s">
        <v>81</v>
      </c>
      <c r="AW364" s="174" t="s">
        <v>31</v>
      </c>
      <c r="AX364" s="174" t="s">
        <v>79</v>
      </c>
      <c r="AY364" s="177" t="s">
        <v>130</v>
      </c>
    </row>
    <row r="365" s="27" customFormat="true" ht="24.15" hidden="false" customHeight="true" outlineLevel="0" collapsed="false">
      <c r="A365" s="22"/>
      <c r="B365" s="160"/>
      <c r="C365" s="184" t="s">
        <v>805</v>
      </c>
      <c r="D365" s="184" t="s">
        <v>147</v>
      </c>
      <c r="E365" s="185" t="s">
        <v>806</v>
      </c>
      <c r="F365" s="186" t="s">
        <v>807</v>
      </c>
      <c r="G365" s="187" t="s">
        <v>207</v>
      </c>
      <c r="H365" s="188" t="n">
        <v>2</v>
      </c>
      <c r="I365" s="189"/>
      <c r="J365" s="190" t="n">
        <f aca="false">ROUND(I365*H365,2)</f>
        <v>0</v>
      </c>
      <c r="K365" s="163" t="s">
        <v>143</v>
      </c>
      <c r="L365" s="191"/>
      <c r="M365" s="192"/>
      <c r="N365" s="193" t="s">
        <v>39</v>
      </c>
      <c r="O365" s="60"/>
      <c r="P365" s="170" t="n">
        <f aca="false">O365*H365</f>
        <v>0</v>
      </c>
      <c r="Q365" s="170" t="n">
        <v>0.00092</v>
      </c>
      <c r="R365" s="170" t="n">
        <f aca="false">Q365*H365</f>
        <v>0.00184</v>
      </c>
      <c r="S365" s="170" t="n">
        <v>0</v>
      </c>
      <c r="T365" s="171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2" t="s">
        <v>291</v>
      </c>
      <c r="AT365" s="172" t="s">
        <v>147</v>
      </c>
      <c r="AU365" s="172" t="s">
        <v>81</v>
      </c>
      <c r="AY365" s="3" t="s">
        <v>130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3" t="s">
        <v>79</v>
      </c>
      <c r="BK365" s="173" t="n">
        <f aca="false">ROUND(I365*H365,2)</f>
        <v>0</v>
      </c>
      <c r="BL365" s="3" t="s">
        <v>218</v>
      </c>
      <c r="BM365" s="172" t="s">
        <v>808</v>
      </c>
    </row>
    <row r="366" s="27" customFormat="true" ht="24.15" hidden="false" customHeight="true" outlineLevel="0" collapsed="false">
      <c r="A366" s="22"/>
      <c r="B366" s="160"/>
      <c r="C366" s="161" t="s">
        <v>809</v>
      </c>
      <c r="D366" s="161" t="s">
        <v>132</v>
      </c>
      <c r="E366" s="162" t="s">
        <v>810</v>
      </c>
      <c r="F366" s="163" t="s">
        <v>811</v>
      </c>
      <c r="G366" s="164" t="s">
        <v>419</v>
      </c>
      <c r="H366" s="203"/>
      <c r="I366" s="166"/>
      <c r="J366" s="167" t="n">
        <f aca="false">ROUND(I366*H366,2)</f>
        <v>0</v>
      </c>
      <c r="K366" s="163" t="s">
        <v>143</v>
      </c>
      <c r="L366" s="23"/>
      <c r="M366" s="168"/>
      <c r="N366" s="169" t="s">
        <v>39</v>
      </c>
      <c r="O366" s="60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218</v>
      </c>
      <c r="AT366" s="172" t="s">
        <v>132</v>
      </c>
      <c r="AU366" s="172" t="s">
        <v>81</v>
      </c>
      <c r="AY366" s="3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79</v>
      </c>
      <c r="BK366" s="173" t="n">
        <f aca="false">ROUND(I366*H366,2)</f>
        <v>0</v>
      </c>
      <c r="BL366" s="3" t="s">
        <v>218</v>
      </c>
      <c r="BM366" s="172" t="s">
        <v>812</v>
      </c>
    </row>
    <row r="367" s="146" customFormat="true" ht="22.8" hidden="false" customHeight="true" outlineLevel="0" collapsed="false">
      <c r="B367" s="147"/>
      <c r="D367" s="148" t="s">
        <v>73</v>
      </c>
      <c r="E367" s="158" t="s">
        <v>813</v>
      </c>
      <c r="F367" s="158" t="s">
        <v>814</v>
      </c>
      <c r="I367" s="150"/>
      <c r="J367" s="159" t="n">
        <f aca="false">BK367</f>
        <v>0</v>
      </c>
      <c r="L367" s="147"/>
      <c r="M367" s="152"/>
      <c r="N367" s="153"/>
      <c r="O367" s="153"/>
      <c r="P367" s="154" t="n">
        <f aca="false">SUM(P368:P380)</f>
        <v>0</v>
      </c>
      <c r="Q367" s="153"/>
      <c r="R367" s="154" t="n">
        <f aca="false">SUM(R368:R380)</f>
        <v>0.4266062</v>
      </c>
      <c r="S367" s="153"/>
      <c r="T367" s="155" t="n">
        <f aca="false">SUM(T368:T380)</f>
        <v>0</v>
      </c>
      <c r="AR367" s="148" t="s">
        <v>81</v>
      </c>
      <c r="AT367" s="156" t="s">
        <v>73</v>
      </c>
      <c r="AU367" s="156" t="s">
        <v>79</v>
      </c>
      <c r="AY367" s="148" t="s">
        <v>130</v>
      </c>
      <c r="BK367" s="157" t="n">
        <f aca="false">SUM(BK368:BK380)</f>
        <v>0</v>
      </c>
    </row>
    <row r="368" s="27" customFormat="true" ht="16.5" hidden="false" customHeight="true" outlineLevel="0" collapsed="false">
      <c r="A368" s="22"/>
      <c r="B368" s="160"/>
      <c r="C368" s="161" t="s">
        <v>815</v>
      </c>
      <c r="D368" s="161" t="s">
        <v>132</v>
      </c>
      <c r="E368" s="162" t="s">
        <v>816</v>
      </c>
      <c r="F368" s="163" t="s">
        <v>817</v>
      </c>
      <c r="G368" s="164" t="s">
        <v>155</v>
      </c>
      <c r="H368" s="165" t="n">
        <v>9.22</v>
      </c>
      <c r="I368" s="166"/>
      <c r="J368" s="167" t="n">
        <f aca="false">ROUND(I368*H368,2)</f>
        <v>0</v>
      </c>
      <c r="K368" s="163" t="s">
        <v>143</v>
      </c>
      <c r="L368" s="23"/>
      <c r="M368" s="168"/>
      <c r="N368" s="169" t="s">
        <v>39</v>
      </c>
      <c r="O368" s="60"/>
      <c r="P368" s="170" t="n">
        <f aca="false">O368*H368</f>
        <v>0</v>
      </c>
      <c r="Q368" s="170" t="n">
        <v>0.0003</v>
      </c>
      <c r="R368" s="170" t="n">
        <f aca="false">Q368*H368</f>
        <v>0.002766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218</v>
      </c>
      <c r="AT368" s="172" t="s">
        <v>132</v>
      </c>
      <c r="AU368" s="172" t="s">
        <v>81</v>
      </c>
      <c r="AY368" s="3" t="s">
        <v>130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79</v>
      </c>
      <c r="BK368" s="173" t="n">
        <f aca="false">ROUND(I368*H368,2)</f>
        <v>0</v>
      </c>
      <c r="BL368" s="3" t="s">
        <v>218</v>
      </c>
      <c r="BM368" s="172" t="s">
        <v>818</v>
      </c>
    </row>
    <row r="369" s="174" customFormat="true" ht="12.8" hidden="false" customHeight="false" outlineLevel="0" collapsed="false">
      <c r="B369" s="175"/>
      <c r="D369" s="176" t="s">
        <v>145</v>
      </c>
      <c r="E369" s="177"/>
      <c r="F369" s="178" t="s">
        <v>236</v>
      </c>
      <c r="H369" s="179" t="n">
        <v>9.22</v>
      </c>
      <c r="I369" s="180"/>
      <c r="L369" s="175"/>
      <c r="M369" s="181"/>
      <c r="N369" s="182"/>
      <c r="O369" s="182"/>
      <c r="P369" s="182"/>
      <c r="Q369" s="182"/>
      <c r="R369" s="182"/>
      <c r="S369" s="182"/>
      <c r="T369" s="183"/>
      <c r="AT369" s="177" t="s">
        <v>145</v>
      </c>
      <c r="AU369" s="177" t="s">
        <v>81</v>
      </c>
      <c r="AV369" s="174" t="s">
        <v>81</v>
      </c>
      <c r="AW369" s="174" t="s">
        <v>31</v>
      </c>
      <c r="AX369" s="174" t="s">
        <v>79</v>
      </c>
      <c r="AY369" s="177" t="s">
        <v>130</v>
      </c>
    </row>
    <row r="370" s="27" customFormat="true" ht="24.15" hidden="false" customHeight="true" outlineLevel="0" collapsed="false">
      <c r="A370" s="22"/>
      <c r="B370" s="160"/>
      <c r="C370" s="161" t="s">
        <v>819</v>
      </c>
      <c r="D370" s="161" t="s">
        <v>132</v>
      </c>
      <c r="E370" s="162" t="s">
        <v>820</v>
      </c>
      <c r="F370" s="163" t="s">
        <v>821</v>
      </c>
      <c r="G370" s="164" t="s">
        <v>155</v>
      </c>
      <c r="H370" s="165" t="n">
        <v>9.22</v>
      </c>
      <c r="I370" s="166"/>
      <c r="J370" s="167" t="n">
        <f aca="false">ROUND(I370*H370,2)</f>
        <v>0</v>
      </c>
      <c r="K370" s="163" t="s">
        <v>143</v>
      </c>
      <c r="L370" s="23"/>
      <c r="M370" s="168"/>
      <c r="N370" s="169" t="s">
        <v>39</v>
      </c>
      <c r="O370" s="60"/>
      <c r="P370" s="170" t="n">
        <f aca="false">O370*H370</f>
        <v>0</v>
      </c>
      <c r="Q370" s="170" t="n">
        <v>0.00758</v>
      </c>
      <c r="R370" s="170" t="n">
        <f aca="false">Q370*H370</f>
        <v>0.0698876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218</v>
      </c>
      <c r="AT370" s="172" t="s">
        <v>132</v>
      </c>
      <c r="AU370" s="172" t="s">
        <v>81</v>
      </c>
      <c r="AY370" s="3" t="s">
        <v>130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79</v>
      </c>
      <c r="BK370" s="173" t="n">
        <f aca="false">ROUND(I370*H370,2)</f>
        <v>0</v>
      </c>
      <c r="BL370" s="3" t="s">
        <v>218</v>
      </c>
      <c r="BM370" s="172" t="s">
        <v>822</v>
      </c>
    </row>
    <row r="371" s="27" customFormat="true" ht="33" hidden="false" customHeight="true" outlineLevel="0" collapsed="false">
      <c r="A371" s="22"/>
      <c r="B371" s="160"/>
      <c r="C371" s="161" t="s">
        <v>823</v>
      </c>
      <c r="D371" s="161" t="s">
        <v>132</v>
      </c>
      <c r="E371" s="162" t="s">
        <v>824</v>
      </c>
      <c r="F371" s="163" t="s">
        <v>825</v>
      </c>
      <c r="G371" s="164" t="s">
        <v>155</v>
      </c>
      <c r="H371" s="165" t="n">
        <v>9.22</v>
      </c>
      <c r="I371" s="166"/>
      <c r="J371" s="167" t="n">
        <f aca="false">ROUND(I371*H371,2)</f>
        <v>0</v>
      </c>
      <c r="K371" s="163" t="s">
        <v>143</v>
      </c>
      <c r="L371" s="23"/>
      <c r="M371" s="168"/>
      <c r="N371" s="169" t="s">
        <v>39</v>
      </c>
      <c r="O371" s="60"/>
      <c r="P371" s="170" t="n">
        <f aca="false">O371*H371</f>
        <v>0</v>
      </c>
      <c r="Q371" s="170" t="n">
        <v>0.009</v>
      </c>
      <c r="R371" s="170" t="n">
        <f aca="false">Q371*H371</f>
        <v>0.08298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218</v>
      </c>
      <c r="AT371" s="172" t="s">
        <v>132</v>
      </c>
      <c r="AU371" s="172" t="s">
        <v>81</v>
      </c>
      <c r="AY371" s="3" t="s">
        <v>130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79</v>
      </c>
      <c r="BK371" s="173" t="n">
        <f aca="false">ROUND(I371*H371,2)</f>
        <v>0</v>
      </c>
      <c r="BL371" s="3" t="s">
        <v>218</v>
      </c>
      <c r="BM371" s="172" t="s">
        <v>826</v>
      </c>
    </row>
    <row r="372" s="27" customFormat="true" ht="24.15" hidden="false" customHeight="true" outlineLevel="0" collapsed="false">
      <c r="A372" s="22"/>
      <c r="B372" s="160"/>
      <c r="C372" s="184" t="s">
        <v>827</v>
      </c>
      <c r="D372" s="184" t="s">
        <v>147</v>
      </c>
      <c r="E372" s="185" t="s">
        <v>828</v>
      </c>
      <c r="F372" s="186" t="s">
        <v>829</v>
      </c>
      <c r="G372" s="187" t="s">
        <v>155</v>
      </c>
      <c r="H372" s="188" t="n">
        <v>11.064</v>
      </c>
      <c r="I372" s="189"/>
      <c r="J372" s="190" t="n">
        <f aca="false">ROUND(I372*H372,2)</f>
        <v>0</v>
      </c>
      <c r="K372" s="163" t="s">
        <v>143</v>
      </c>
      <c r="L372" s="191"/>
      <c r="M372" s="192"/>
      <c r="N372" s="193" t="s">
        <v>39</v>
      </c>
      <c r="O372" s="60"/>
      <c r="P372" s="170" t="n">
        <f aca="false">O372*H372</f>
        <v>0</v>
      </c>
      <c r="Q372" s="170" t="n">
        <v>0.023</v>
      </c>
      <c r="R372" s="170" t="n">
        <f aca="false">Q372*H372</f>
        <v>0.254472</v>
      </c>
      <c r="S372" s="170" t="n">
        <v>0</v>
      </c>
      <c r="T372" s="171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2" t="s">
        <v>291</v>
      </c>
      <c r="AT372" s="172" t="s">
        <v>147</v>
      </c>
      <c r="AU372" s="172" t="s">
        <v>81</v>
      </c>
      <c r="AY372" s="3" t="s">
        <v>130</v>
      </c>
      <c r="BE372" s="173" t="n">
        <f aca="false">IF(N372="základní",J372,0)</f>
        <v>0</v>
      </c>
      <c r="BF372" s="173" t="n">
        <f aca="false">IF(N372="snížená",J372,0)</f>
        <v>0</v>
      </c>
      <c r="BG372" s="173" t="n">
        <f aca="false">IF(N372="zákl. přenesená",J372,0)</f>
        <v>0</v>
      </c>
      <c r="BH372" s="173" t="n">
        <f aca="false">IF(N372="sníž. přenesená",J372,0)</f>
        <v>0</v>
      </c>
      <c r="BI372" s="173" t="n">
        <f aca="false">IF(N372="nulová",J372,0)</f>
        <v>0</v>
      </c>
      <c r="BJ372" s="3" t="s">
        <v>79</v>
      </c>
      <c r="BK372" s="173" t="n">
        <f aca="false">ROUND(I372*H372,2)</f>
        <v>0</v>
      </c>
      <c r="BL372" s="3" t="s">
        <v>218</v>
      </c>
      <c r="BM372" s="172" t="s">
        <v>830</v>
      </c>
    </row>
    <row r="373" s="174" customFormat="true" ht="12.8" hidden="false" customHeight="false" outlineLevel="0" collapsed="false">
      <c r="B373" s="175"/>
      <c r="D373" s="176" t="s">
        <v>145</v>
      </c>
      <c r="F373" s="178" t="s">
        <v>831</v>
      </c>
      <c r="H373" s="179" t="n">
        <v>11.064</v>
      </c>
      <c r="I373" s="180"/>
      <c r="L373" s="175"/>
      <c r="M373" s="181"/>
      <c r="N373" s="182"/>
      <c r="O373" s="182"/>
      <c r="P373" s="182"/>
      <c r="Q373" s="182"/>
      <c r="R373" s="182"/>
      <c r="S373" s="182"/>
      <c r="T373" s="183"/>
      <c r="AT373" s="177" t="s">
        <v>145</v>
      </c>
      <c r="AU373" s="177" t="s">
        <v>81</v>
      </c>
      <c r="AV373" s="174" t="s">
        <v>81</v>
      </c>
      <c r="AW373" s="174" t="s">
        <v>2</v>
      </c>
      <c r="AX373" s="174" t="s">
        <v>79</v>
      </c>
      <c r="AY373" s="177" t="s">
        <v>130</v>
      </c>
    </row>
    <row r="374" s="27" customFormat="true" ht="24.15" hidden="false" customHeight="true" outlineLevel="0" collapsed="false">
      <c r="A374" s="22"/>
      <c r="B374" s="160"/>
      <c r="C374" s="161" t="s">
        <v>832</v>
      </c>
      <c r="D374" s="161" t="s">
        <v>132</v>
      </c>
      <c r="E374" s="162" t="s">
        <v>833</v>
      </c>
      <c r="F374" s="163" t="s">
        <v>834</v>
      </c>
      <c r="G374" s="164" t="s">
        <v>155</v>
      </c>
      <c r="H374" s="165" t="n">
        <v>9.22</v>
      </c>
      <c r="I374" s="166"/>
      <c r="J374" s="167" t="n">
        <f aca="false">ROUND(I374*H374,2)</f>
        <v>0</v>
      </c>
      <c r="K374" s="163" t="s">
        <v>143</v>
      </c>
      <c r="L374" s="23"/>
      <c r="M374" s="168"/>
      <c r="N374" s="169" t="s">
        <v>39</v>
      </c>
      <c r="O374" s="60"/>
      <c r="P374" s="170" t="n">
        <f aca="false">O374*H374</f>
        <v>0</v>
      </c>
      <c r="Q374" s="170" t="n">
        <v>0</v>
      </c>
      <c r="R374" s="170" t="n">
        <f aca="false">Q374*H374</f>
        <v>0</v>
      </c>
      <c r="S374" s="170" t="n">
        <v>0</v>
      </c>
      <c r="T374" s="171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2" t="s">
        <v>218</v>
      </c>
      <c r="AT374" s="172" t="s">
        <v>132</v>
      </c>
      <c r="AU374" s="172" t="s">
        <v>81</v>
      </c>
      <c r="AY374" s="3" t="s">
        <v>130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79</v>
      </c>
      <c r="BK374" s="173" t="n">
        <f aca="false">ROUND(I374*H374,2)</f>
        <v>0</v>
      </c>
      <c r="BL374" s="3" t="s">
        <v>218</v>
      </c>
      <c r="BM374" s="172" t="s">
        <v>835</v>
      </c>
    </row>
    <row r="375" s="27" customFormat="true" ht="37.8" hidden="false" customHeight="true" outlineLevel="0" collapsed="false">
      <c r="A375" s="22"/>
      <c r="B375" s="160"/>
      <c r="C375" s="161" t="s">
        <v>836</v>
      </c>
      <c r="D375" s="161" t="s">
        <v>132</v>
      </c>
      <c r="E375" s="162" t="s">
        <v>837</v>
      </c>
      <c r="F375" s="163" t="s">
        <v>838</v>
      </c>
      <c r="G375" s="164" t="s">
        <v>155</v>
      </c>
      <c r="H375" s="165" t="n">
        <v>9.22</v>
      </c>
      <c r="I375" s="166"/>
      <c r="J375" s="167" t="n">
        <f aca="false">ROUND(I375*H375,2)</f>
        <v>0</v>
      </c>
      <c r="K375" s="163" t="s">
        <v>143</v>
      </c>
      <c r="L375" s="23"/>
      <c r="M375" s="168"/>
      <c r="N375" s="169" t="s">
        <v>39</v>
      </c>
      <c r="O375" s="60"/>
      <c r="P375" s="170" t="n">
        <f aca="false">O375*H375</f>
        <v>0</v>
      </c>
      <c r="Q375" s="170" t="n">
        <v>0</v>
      </c>
      <c r="R375" s="170" t="n">
        <f aca="false">Q375*H375</f>
        <v>0</v>
      </c>
      <c r="S375" s="170" t="n">
        <v>0</v>
      </c>
      <c r="T375" s="171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2" t="s">
        <v>218</v>
      </c>
      <c r="AT375" s="172" t="s">
        <v>132</v>
      </c>
      <c r="AU375" s="172" t="s">
        <v>81</v>
      </c>
      <c r="AY375" s="3" t="s">
        <v>130</v>
      </c>
      <c r="BE375" s="173" t="n">
        <f aca="false">IF(N375="základní",J375,0)</f>
        <v>0</v>
      </c>
      <c r="BF375" s="173" t="n">
        <f aca="false">IF(N375="snížená",J375,0)</f>
        <v>0</v>
      </c>
      <c r="BG375" s="173" t="n">
        <f aca="false">IF(N375="zákl. přenesená",J375,0)</f>
        <v>0</v>
      </c>
      <c r="BH375" s="173" t="n">
        <f aca="false">IF(N375="sníž. přenesená",J375,0)</f>
        <v>0</v>
      </c>
      <c r="BI375" s="173" t="n">
        <f aca="false">IF(N375="nulová",J375,0)</f>
        <v>0</v>
      </c>
      <c r="BJ375" s="3" t="s">
        <v>79</v>
      </c>
      <c r="BK375" s="173" t="n">
        <f aca="false">ROUND(I375*H375,2)</f>
        <v>0</v>
      </c>
      <c r="BL375" s="3" t="s">
        <v>218</v>
      </c>
      <c r="BM375" s="172" t="s">
        <v>839</v>
      </c>
    </row>
    <row r="376" s="27" customFormat="true" ht="24.15" hidden="false" customHeight="true" outlineLevel="0" collapsed="false">
      <c r="A376" s="22"/>
      <c r="B376" s="160"/>
      <c r="C376" s="161" t="s">
        <v>840</v>
      </c>
      <c r="D376" s="161" t="s">
        <v>132</v>
      </c>
      <c r="E376" s="162" t="s">
        <v>841</v>
      </c>
      <c r="F376" s="163" t="s">
        <v>842</v>
      </c>
      <c r="G376" s="164" t="s">
        <v>155</v>
      </c>
      <c r="H376" s="165" t="n">
        <v>10.464</v>
      </c>
      <c r="I376" s="166"/>
      <c r="J376" s="167" t="n">
        <f aca="false">ROUND(I376*H376,2)</f>
        <v>0</v>
      </c>
      <c r="K376" s="163" t="s">
        <v>143</v>
      </c>
      <c r="L376" s="23"/>
      <c r="M376" s="168"/>
      <c r="N376" s="169" t="s">
        <v>39</v>
      </c>
      <c r="O376" s="60"/>
      <c r="P376" s="170" t="n">
        <f aca="false">O376*H376</f>
        <v>0</v>
      </c>
      <c r="Q376" s="170" t="n">
        <v>0.0015</v>
      </c>
      <c r="R376" s="170" t="n">
        <f aca="false">Q376*H376</f>
        <v>0.015696</v>
      </c>
      <c r="S376" s="170" t="n">
        <v>0</v>
      </c>
      <c r="T376" s="171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2" t="s">
        <v>218</v>
      </c>
      <c r="AT376" s="172" t="s">
        <v>132</v>
      </c>
      <c r="AU376" s="172" t="s">
        <v>81</v>
      </c>
      <c r="AY376" s="3" t="s">
        <v>130</v>
      </c>
      <c r="BE376" s="173" t="n">
        <f aca="false">IF(N376="základní",J376,0)</f>
        <v>0</v>
      </c>
      <c r="BF376" s="173" t="n">
        <f aca="false">IF(N376="snížená",J376,0)</f>
        <v>0</v>
      </c>
      <c r="BG376" s="173" t="n">
        <f aca="false">IF(N376="zákl. přenesená",J376,0)</f>
        <v>0</v>
      </c>
      <c r="BH376" s="173" t="n">
        <f aca="false">IF(N376="sníž. přenesená",J376,0)</f>
        <v>0</v>
      </c>
      <c r="BI376" s="173" t="n">
        <f aca="false">IF(N376="nulová",J376,0)</f>
        <v>0</v>
      </c>
      <c r="BJ376" s="3" t="s">
        <v>79</v>
      </c>
      <c r="BK376" s="173" t="n">
        <f aca="false">ROUND(I376*H376,2)</f>
        <v>0</v>
      </c>
      <c r="BL376" s="3" t="s">
        <v>218</v>
      </c>
      <c r="BM376" s="172" t="s">
        <v>843</v>
      </c>
    </row>
    <row r="377" s="174" customFormat="true" ht="12.8" hidden="false" customHeight="false" outlineLevel="0" collapsed="false">
      <c r="B377" s="175"/>
      <c r="D377" s="176" t="s">
        <v>145</v>
      </c>
      <c r="E377" s="177"/>
      <c r="F377" s="178" t="s">
        <v>844</v>
      </c>
      <c r="H377" s="179" t="n">
        <v>10.464</v>
      </c>
      <c r="I377" s="180"/>
      <c r="L377" s="175"/>
      <c r="M377" s="181"/>
      <c r="N377" s="182"/>
      <c r="O377" s="182"/>
      <c r="P377" s="182"/>
      <c r="Q377" s="182"/>
      <c r="R377" s="182"/>
      <c r="S377" s="182"/>
      <c r="T377" s="183"/>
      <c r="AT377" s="177" t="s">
        <v>145</v>
      </c>
      <c r="AU377" s="177" t="s">
        <v>81</v>
      </c>
      <c r="AV377" s="174" t="s">
        <v>81</v>
      </c>
      <c r="AW377" s="174" t="s">
        <v>31</v>
      </c>
      <c r="AX377" s="174" t="s">
        <v>79</v>
      </c>
      <c r="AY377" s="177" t="s">
        <v>130</v>
      </c>
    </row>
    <row r="378" s="27" customFormat="true" ht="16.5" hidden="false" customHeight="true" outlineLevel="0" collapsed="false">
      <c r="A378" s="22"/>
      <c r="B378" s="160"/>
      <c r="C378" s="161" t="s">
        <v>845</v>
      </c>
      <c r="D378" s="161" t="s">
        <v>132</v>
      </c>
      <c r="E378" s="162" t="s">
        <v>846</v>
      </c>
      <c r="F378" s="163" t="s">
        <v>847</v>
      </c>
      <c r="G378" s="164" t="s">
        <v>171</v>
      </c>
      <c r="H378" s="165" t="n">
        <v>26.82</v>
      </c>
      <c r="I378" s="166"/>
      <c r="J378" s="167" t="n">
        <f aca="false">ROUND(I378*H378,2)</f>
        <v>0</v>
      </c>
      <c r="K378" s="163"/>
      <c r="L378" s="23"/>
      <c r="M378" s="168"/>
      <c r="N378" s="169" t="s">
        <v>39</v>
      </c>
      <c r="O378" s="60"/>
      <c r="P378" s="170" t="n">
        <f aca="false">O378*H378</f>
        <v>0</v>
      </c>
      <c r="Q378" s="170" t="n">
        <v>3E-005</v>
      </c>
      <c r="R378" s="170" t="n">
        <f aca="false">Q378*H378</f>
        <v>0.0008046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218</v>
      </c>
      <c r="AT378" s="172" t="s">
        <v>132</v>
      </c>
      <c r="AU378" s="172" t="s">
        <v>81</v>
      </c>
      <c r="AY378" s="3" t="s">
        <v>130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79</v>
      </c>
      <c r="BK378" s="173" t="n">
        <f aca="false">ROUND(I378*H378,2)</f>
        <v>0</v>
      </c>
      <c r="BL378" s="3" t="s">
        <v>218</v>
      </c>
      <c r="BM378" s="172" t="s">
        <v>848</v>
      </c>
    </row>
    <row r="379" s="174" customFormat="true" ht="12.8" hidden="false" customHeight="false" outlineLevel="0" collapsed="false">
      <c r="B379" s="175"/>
      <c r="D379" s="176" t="s">
        <v>145</v>
      </c>
      <c r="E379" s="177"/>
      <c r="F379" s="178" t="s">
        <v>849</v>
      </c>
      <c r="H379" s="179" t="n">
        <v>26.82</v>
      </c>
      <c r="I379" s="180"/>
      <c r="L379" s="175"/>
      <c r="M379" s="181"/>
      <c r="N379" s="182"/>
      <c r="O379" s="182"/>
      <c r="P379" s="182"/>
      <c r="Q379" s="182"/>
      <c r="R379" s="182"/>
      <c r="S379" s="182"/>
      <c r="T379" s="183"/>
      <c r="AT379" s="177" t="s">
        <v>145</v>
      </c>
      <c r="AU379" s="177" t="s">
        <v>81</v>
      </c>
      <c r="AV379" s="174" t="s">
        <v>81</v>
      </c>
      <c r="AW379" s="174" t="s">
        <v>31</v>
      </c>
      <c r="AX379" s="174" t="s">
        <v>79</v>
      </c>
      <c r="AY379" s="177" t="s">
        <v>130</v>
      </c>
    </row>
    <row r="380" s="27" customFormat="true" ht="24.15" hidden="false" customHeight="true" outlineLevel="0" collapsed="false">
      <c r="A380" s="22"/>
      <c r="B380" s="160"/>
      <c r="C380" s="161" t="s">
        <v>850</v>
      </c>
      <c r="D380" s="161" t="s">
        <v>132</v>
      </c>
      <c r="E380" s="162" t="s">
        <v>851</v>
      </c>
      <c r="F380" s="163" t="s">
        <v>852</v>
      </c>
      <c r="G380" s="164" t="s">
        <v>419</v>
      </c>
      <c r="H380" s="203"/>
      <c r="I380" s="166"/>
      <c r="J380" s="167" t="n">
        <f aca="false">ROUND(I380*H380,2)</f>
        <v>0</v>
      </c>
      <c r="K380" s="163" t="s">
        <v>143</v>
      </c>
      <c r="L380" s="23"/>
      <c r="M380" s="168"/>
      <c r="N380" s="169" t="s">
        <v>39</v>
      </c>
      <c r="O380" s="60"/>
      <c r="P380" s="170" t="n">
        <f aca="false">O380*H380</f>
        <v>0</v>
      </c>
      <c r="Q380" s="170" t="n">
        <v>0</v>
      </c>
      <c r="R380" s="170" t="n">
        <f aca="false">Q380*H380</f>
        <v>0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218</v>
      </c>
      <c r="AT380" s="172" t="s">
        <v>132</v>
      </c>
      <c r="AU380" s="172" t="s">
        <v>81</v>
      </c>
      <c r="AY380" s="3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79</v>
      </c>
      <c r="BK380" s="173" t="n">
        <f aca="false">ROUND(I380*H380,2)</f>
        <v>0</v>
      </c>
      <c r="BL380" s="3" t="s">
        <v>218</v>
      </c>
      <c r="BM380" s="172" t="s">
        <v>853</v>
      </c>
    </row>
    <row r="381" s="146" customFormat="true" ht="22.8" hidden="false" customHeight="true" outlineLevel="0" collapsed="false">
      <c r="B381" s="147"/>
      <c r="D381" s="148" t="s">
        <v>73</v>
      </c>
      <c r="E381" s="158" t="s">
        <v>854</v>
      </c>
      <c r="F381" s="158" t="s">
        <v>855</v>
      </c>
      <c r="I381" s="150"/>
      <c r="J381" s="159" t="n">
        <f aca="false">BK381</f>
        <v>0</v>
      </c>
      <c r="L381" s="147"/>
      <c r="M381" s="152"/>
      <c r="N381" s="153"/>
      <c r="O381" s="153"/>
      <c r="P381" s="154" t="n">
        <f aca="false">SUM(P382:P408)</f>
        <v>0</v>
      </c>
      <c r="Q381" s="153"/>
      <c r="R381" s="154" t="n">
        <f aca="false">SUM(R382:R408)</f>
        <v>1.9850268</v>
      </c>
      <c r="S381" s="153"/>
      <c r="T381" s="155" t="n">
        <f aca="false">SUM(T382:T408)</f>
        <v>0</v>
      </c>
      <c r="AR381" s="148" t="s">
        <v>81</v>
      </c>
      <c r="AT381" s="156" t="s">
        <v>73</v>
      </c>
      <c r="AU381" s="156" t="s">
        <v>79</v>
      </c>
      <c r="AY381" s="148" t="s">
        <v>130</v>
      </c>
      <c r="BK381" s="157" t="n">
        <f aca="false">SUM(BK382:BK408)</f>
        <v>0</v>
      </c>
    </row>
    <row r="382" s="27" customFormat="true" ht="16.5" hidden="false" customHeight="true" outlineLevel="0" collapsed="false">
      <c r="A382" s="22"/>
      <c r="B382" s="160"/>
      <c r="C382" s="161" t="s">
        <v>856</v>
      </c>
      <c r="D382" s="161" t="s">
        <v>132</v>
      </c>
      <c r="E382" s="162" t="s">
        <v>857</v>
      </c>
      <c r="F382" s="163" t="s">
        <v>858</v>
      </c>
      <c r="G382" s="164" t="s">
        <v>155</v>
      </c>
      <c r="H382" s="165" t="n">
        <v>60.276</v>
      </c>
      <c r="I382" s="166"/>
      <c r="J382" s="167" t="n">
        <f aca="false">ROUND(I382*H382,2)</f>
        <v>0</v>
      </c>
      <c r="K382" s="163" t="s">
        <v>143</v>
      </c>
      <c r="L382" s="23"/>
      <c r="M382" s="168"/>
      <c r="N382" s="169" t="s">
        <v>39</v>
      </c>
      <c r="O382" s="60"/>
      <c r="P382" s="170" t="n">
        <f aca="false">O382*H382</f>
        <v>0</v>
      </c>
      <c r="Q382" s="170" t="n">
        <v>0.0003</v>
      </c>
      <c r="R382" s="170" t="n">
        <f aca="false">Q382*H382</f>
        <v>0.0180828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218</v>
      </c>
      <c r="AT382" s="172" t="s">
        <v>132</v>
      </c>
      <c r="AU382" s="172" t="s">
        <v>81</v>
      </c>
      <c r="AY382" s="3" t="s">
        <v>130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79</v>
      </c>
      <c r="BK382" s="173" t="n">
        <f aca="false">ROUND(I382*H382,2)</f>
        <v>0</v>
      </c>
      <c r="BL382" s="3" t="s">
        <v>218</v>
      </c>
      <c r="BM382" s="172" t="s">
        <v>859</v>
      </c>
    </row>
    <row r="383" s="174" customFormat="true" ht="12.8" hidden="false" customHeight="false" outlineLevel="0" collapsed="false">
      <c r="B383" s="175"/>
      <c r="D383" s="176" t="s">
        <v>145</v>
      </c>
      <c r="E383" s="177"/>
      <c r="F383" s="178" t="s">
        <v>860</v>
      </c>
      <c r="H383" s="179" t="n">
        <v>10.89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145</v>
      </c>
      <c r="AU383" s="177" t="s">
        <v>81</v>
      </c>
      <c r="AV383" s="174" t="s">
        <v>81</v>
      </c>
      <c r="AW383" s="174" t="s">
        <v>31</v>
      </c>
      <c r="AX383" s="174" t="s">
        <v>74</v>
      </c>
      <c r="AY383" s="177" t="s">
        <v>130</v>
      </c>
    </row>
    <row r="384" s="174" customFormat="true" ht="12.8" hidden="false" customHeight="false" outlineLevel="0" collapsed="false">
      <c r="B384" s="175"/>
      <c r="D384" s="176" t="s">
        <v>145</v>
      </c>
      <c r="E384" s="177"/>
      <c r="F384" s="178" t="s">
        <v>861</v>
      </c>
      <c r="H384" s="179" t="n">
        <v>16.17</v>
      </c>
      <c r="I384" s="180"/>
      <c r="L384" s="175"/>
      <c r="M384" s="181"/>
      <c r="N384" s="182"/>
      <c r="O384" s="182"/>
      <c r="P384" s="182"/>
      <c r="Q384" s="182"/>
      <c r="R384" s="182"/>
      <c r="S384" s="182"/>
      <c r="T384" s="183"/>
      <c r="AT384" s="177" t="s">
        <v>145</v>
      </c>
      <c r="AU384" s="177" t="s">
        <v>81</v>
      </c>
      <c r="AV384" s="174" t="s">
        <v>81</v>
      </c>
      <c r="AW384" s="174" t="s">
        <v>31</v>
      </c>
      <c r="AX384" s="174" t="s">
        <v>74</v>
      </c>
      <c r="AY384" s="177" t="s">
        <v>130</v>
      </c>
    </row>
    <row r="385" s="174" customFormat="true" ht="12.8" hidden="false" customHeight="false" outlineLevel="0" collapsed="false">
      <c r="B385" s="175"/>
      <c r="D385" s="176" t="s">
        <v>145</v>
      </c>
      <c r="E385" s="177"/>
      <c r="F385" s="178" t="s">
        <v>862</v>
      </c>
      <c r="H385" s="179" t="n">
        <v>20.532</v>
      </c>
      <c r="I385" s="180"/>
      <c r="L385" s="175"/>
      <c r="M385" s="181"/>
      <c r="N385" s="182"/>
      <c r="O385" s="182"/>
      <c r="P385" s="182"/>
      <c r="Q385" s="182"/>
      <c r="R385" s="182"/>
      <c r="S385" s="182"/>
      <c r="T385" s="183"/>
      <c r="AT385" s="177" t="s">
        <v>145</v>
      </c>
      <c r="AU385" s="177" t="s">
        <v>81</v>
      </c>
      <c r="AV385" s="174" t="s">
        <v>81</v>
      </c>
      <c r="AW385" s="174" t="s">
        <v>31</v>
      </c>
      <c r="AX385" s="174" t="s">
        <v>74</v>
      </c>
      <c r="AY385" s="177" t="s">
        <v>130</v>
      </c>
    </row>
    <row r="386" s="174" customFormat="true" ht="12.8" hidden="false" customHeight="false" outlineLevel="0" collapsed="false">
      <c r="B386" s="175"/>
      <c r="D386" s="176" t="s">
        <v>145</v>
      </c>
      <c r="E386" s="177"/>
      <c r="F386" s="178" t="s">
        <v>863</v>
      </c>
      <c r="H386" s="179" t="n">
        <v>12.684</v>
      </c>
      <c r="I386" s="180"/>
      <c r="L386" s="175"/>
      <c r="M386" s="181"/>
      <c r="N386" s="182"/>
      <c r="O386" s="182"/>
      <c r="P386" s="182"/>
      <c r="Q386" s="182"/>
      <c r="R386" s="182"/>
      <c r="S386" s="182"/>
      <c r="T386" s="183"/>
      <c r="AT386" s="177" t="s">
        <v>145</v>
      </c>
      <c r="AU386" s="177" t="s">
        <v>81</v>
      </c>
      <c r="AV386" s="174" t="s">
        <v>81</v>
      </c>
      <c r="AW386" s="174" t="s">
        <v>31</v>
      </c>
      <c r="AX386" s="174" t="s">
        <v>74</v>
      </c>
      <c r="AY386" s="177" t="s">
        <v>130</v>
      </c>
    </row>
    <row r="387" s="194" customFormat="true" ht="12.8" hidden="false" customHeight="false" outlineLevel="0" collapsed="false">
      <c r="B387" s="195"/>
      <c r="D387" s="176" t="s">
        <v>145</v>
      </c>
      <c r="E387" s="196"/>
      <c r="F387" s="197" t="s">
        <v>185</v>
      </c>
      <c r="H387" s="198" t="n">
        <v>60.276</v>
      </c>
      <c r="I387" s="199"/>
      <c r="L387" s="195"/>
      <c r="M387" s="200"/>
      <c r="N387" s="201"/>
      <c r="O387" s="201"/>
      <c r="P387" s="201"/>
      <c r="Q387" s="201"/>
      <c r="R387" s="201"/>
      <c r="S387" s="201"/>
      <c r="T387" s="202"/>
      <c r="AT387" s="196" t="s">
        <v>145</v>
      </c>
      <c r="AU387" s="196" t="s">
        <v>81</v>
      </c>
      <c r="AV387" s="194" t="s">
        <v>136</v>
      </c>
      <c r="AW387" s="194" t="s">
        <v>31</v>
      </c>
      <c r="AX387" s="194" t="s">
        <v>79</v>
      </c>
      <c r="AY387" s="196" t="s">
        <v>130</v>
      </c>
    </row>
    <row r="388" s="27" customFormat="true" ht="24.15" hidden="false" customHeight="true" outlineLevel="0" collapsed="false">
      <c r="A388" s="22"/>
      <c r="B388" s="160"/>
      <c r="C388" s="161" t="s">
        <v>864</v>
      </c>
      <c r="D388" s="161" t="s">
        <v>132</v>
      </c>
      <c r="E388" s="162" t="s">
        <v>865</v>
      </c>
      <c r="F388" s="163" t="s">
        <v>866</v>
      </c>
      <c r="G388" s="164" t="s">
        <v>155</v>
      </c>
      <c r="H388" s="165" t="n">
        <v>5.84</v>
      </c>
      <c r="I388" s="166"/>
      <c r="J388" s="167" t="n">
        <f aca="false">ROUND(I388*H388,2)</f>
        <v>0</v>
      </c>
      <c r="K388" s="163" t="s">
        <v>143</v>
      </c>
      <c r="L388" s="23"/>
      <c r="M388" s="168"/>
      <c r="N388" s="169" t="s">
        <v>39</v>
      </c>
      <c r="O388" s="60"/>
      <c r="P388" s="170" t="n">
        <f aca="false">O388*H388</f>
        <v>0</v>
      </c>
      <c r="Q388" s="170" t="n">
        <v>0.0015</v>
      </c>
      <c r="R388" s="170" t="n">
        <f aca="false">Q388*H388</f>
        <v>0.00876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218</v>
      </c>
      <c r="AT388" s="172" t="s">
        <v>132</v>
      </c>
      <c r="AU388" s="172" t="s">
        <v>81</v>
      </c>
      <c r="AY388" s="3" t="s">
        <v>130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79</v>
      </c>
      <c r="BK388" s="173" t="n">
        <f aca="false">ROUND(I388*H388,2)</f>
        <v>0</v>
      </c>
      <c r="BL388" s="3" t="s">
        <v>218</v>
      </c>
      <c r="BM388" s="172" t="s">
        <v>867</v>
      </c>
    </row>
    <row r="389" s="174" customFormat="true" ht="12.8" hidden="false" customHeight="false" outlineLevel="0" collapsed="false">
      <c r="B389" s="175"/>
      <c r="D389" s="176" t="s">
        <v>145</v>
      </c>
      <c r="E389" s="177"/>
      <c r="F389" s="178" t="s">
        <v>868</v>
      </c>
      <c r="H389" s="179" t="n">
        <v>5.84</v>
      </c>
      <c r="I389" s="180"/>
      <c r="L389" s="175"/>
      <c r="M389" s="181"/>
      <c r="N389" s="182"/>
      <c r="O389" s="182"/>
      <c r="P389" s="182"/>
      <c r="Q389" s="182"/>
      <c r="R389" s="182"/>
      <c r="S389" s="182"/>
      <c r="T389" s="183"/>
      <c r="AT389" s="177" t="s">
        <v>145</v>
      </c>
      <c r="AU389" s="177" t="s">
        <v>81</v>
      </c>
      <c r="AV389" s="174" t="s">
        <v>81</v>
      </c>
      <c r="AW389" s="174" t="s">
        <v>31</v>
      </c>
      <c r="AX389" s="174" t="s">
        <v>74</v>
      </c>
      <c r="AY389" s="177" t="s">
        <v>130</v>
      </c>
    </row>
    <row r="390" s="194" customFormat="true" ht="12.8" hidden="false" customHeight="false" outlineLevel="0" collapsed="false">
      <c r="B390" s="195"/>
      <c r="D390" s="176" t="s">
        <v>145</v>
      </c>
      <c r="E390" s="196"/>
      <c r="F390" s="197" t="s">
        <v>185</v>
      </c>
      <c r="H390" s="198" t="n">
        <v>5.84</v>
      </c>
      <c r="I390" s="199"/>
      <c r="L390" s="195"/>
      <c r="M390" s="200"/>
      <c r="N390" s="201"/>
      <c r="O390" s="201"/>
      <c r="P390" s="201"/>
      <c r="Q390" s="201"/>
      <c r="R390" s="201"/>
      <c r="S390" s="201"/>
      <c r="T390" s="202"/>
      <c r="AT390" s="196" t="s">
        <v>145</v>
      </c>
      <c r="AU390" s="196" t="s">
        <v>81</v>
      </c>
      <c r="AV390" s="194" t="s">
        <v>136</v>
      </c>
      <c r="AW390" s="194" t="s">
        <v>31</v>
      </c>
      <c r="AX390" s="194" t="s">
        <v>79</v>
      </c>
      <c r="AY390" s="196" t="s">
        <v>130</v>
      </c>
    </row>
    <row r="391" s="27" customFormat="true" ht="37.8" hidden="false" customHeight="true" outlineLevel="0" collapsed="false">
      <c r="A391" s="22"/>
      <c r="B391" s="160"/>
      <c r="C391" s="161" t="s">
        <v>869</v>
      </c>
      <c r="D391" s="161" t="s">
        <v>132</v>
      </c>
      <c r="E391" s="162" t="s">
        <v>870</v>
      </c>
      <c r="F391" s="163" t="s">
        <v>871</v>
      </c>
      <c r="G391" s="164" t="s">
        <v>155</v>
      </c>
      <c r="H391" s="165" t="n">
        <v>60.276</v>
      </c>
      <c r="I391" s="166"/>
      <c r="J391" s="167" t="n">
        <f aca="false">ROUND(I391*H391,2)</f>
        <v>0</v>
      </c>
      <c r="K391" s="163" t="s">
        <v>143</v>
      </c>
      <c r="L391" s="23"/>
      <c r="M391" s="168"/>
      <c r="N391" s="169" t="s">
        <v>39</v>
      </c>
      <c r="O391" s="60"/>
      <c r="P391" s="170" t="n">
        <f aca="false">O391*H391</f>
        <v>0</v>
      </c>
      <c r="Q391" s="170" t="n">
        <v>0.009</v>
      </c>
      <c r="R391" s="170" t="n">
        <f aca="false">Q391*H391</f>
        <v>0.542484</v>
      </c>
      <c r="S391" s="170" t="n">
        <v>0</v>
      </c>
      <c r="T391" s="171" t="n">
        <f aca="false">S391*H391</f>
        <v>0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72" t="s">
        <v>218</v>
      </c>
      <c r="AT391" s="172" t="s">
        <v>132</v>
      </c>
      <c r="AU391" s="172" t="s">
        <v>81</v>
      </c>
      <c r="AY391" s="3" t="s">
        <v>130</v>
      </c>
      <c r="BE391" s="173" t="n">
        <f aca="false">IF(N391="základní",J391,0)</f>
        <v>0</v>
      </c>
      <c r="BF391" s="173" t="n">
        <f aca="false">IF(N391="snížená",J391,0)</f>
        <v>0</v>
      </c>
      <c r="BG391" s="173" t="n">
        <f aca="false">IF(N391="zákl. přenesená",J391,0)</f>
        <v>0</v>
      </c>
      <c r="BH391" s="173" t="n">
        <f aca="false">IF(N391="sníž. přenesená",J391,0)</f>
        <v>0</v>
      </c>
      <c r="BI391" s="173" t="n">
        <f aca="false">IF(N391="nulová",J391,0)</f>
        <v>0</v>
      </c>
      <c r="BJ391" s="3" t="s">
        <v>79</v>
      </c>
      <c r="BK391" s="173" t="n">
        <f aca="false">ROUND(I391*H391,2)</f>
        <v>0</v>
      </c>
      <c r="BL391" s="3" t="s">
        <v>218</v>
      </c>
      <c r="BM391" s="172" t="s">
        <v>872</v>
      </c>
    </row>
    <row r="392" s="27" customFormat="true" ht="24.15" hidden="false" customHeight="true" outlineLevel="0" collapsed="false">
      <c r="A392" s="22"/>
      <c r="B392" s="160"/>
      <c r="C392" s="184" t="s">
        <v>873</v>
      </c>
      <c r="D392" s="184" t="s">
        <v>147</v>
      </c>
      <c r="E392" s="185" t="s">
        <v>874</v>
      </c>
      <c r="F392" s="186" t="s">
        <v>875</v>
      </c>
      <c r="G392" s="187" t="s">
        <v>155</v>
      </c>
      <c r="H392" s="188" t="n">
        <v>69.317</v>
      </c>
      <c r="I392" s="189"/>
      <c r="J392" s="190" t="n">
        <f aca="false">ROUND(I392*H392,2)</f>
        <v>0</v>
      </c>
      <c r="K392" s="163" t="s">
        <v>143</v>
      </c>
      <c r="L392" s="191"/>
      <c r="M392" s="192"/>
      <c r="N392" s="193" t="s">
        <v>39</v>
      </c>
      <c r="O392" s="60"/>
      <c r="P392" s="170" t="n">
        <f aca="false">O392*H392</f>
        <v>0</v>
      </c>
      <c r="Q392" s="170" t="n">
        <v>0.02</v>
      </c>
      <c r="R392" s="170" t="n">
        <f aca="false">Q392*H392</f>
        <v>1.38634</v>
      </c>
      <c r="S392" s="170" t="n">
        <v>0</v>
      </c>
      <c r="T392" s="171" t="n">
        <f aca="false">S392*H392</f>
        <v>0</v>
      </c>
      <c r="U392" s="22"/>
      <c r="V392" s="22"/>
      <c r="W392" s="22"/>
      <c r="X392" s="22"/>
      <c r="Y392" s="22"/>
      <c r="Z392" s="22"/>
      <c r="AA392" s="22"/>
      <c r="AB392" s="22"/>
      <c r="AC392" s="22"/>
      <c r="AD392" s="22"/>
      <c r="AE392" s="22"/>
      <c r="AR392" s="172" t="s">
        <v>291</v>
      </c>
      <c r="AT392" s="172" t="s">
        <v>147</v>
      </c>
      <c r="AU392" s="172" t="s">
        <v>81</v>
      </c>
      <c r="AY392" s="3" t="s">
        <v>130</v>
      </c>
      <c r="BE392" s="173" t="n">
        <f aca="false">IF(N392="základní",J392,0)</f>
        <v>0</v>
      </c>
      <c r="BF392" s="173" t="n">
        <f aca="false">IF(N392="snížená",J392,0)</f>
        <v>0</v>
      </c>
      <c r="BG392" s="173" t="n">
        <f aca="false">IF(N392="zákl. přenesená",J392,0)</f>
        <v>0</v>
      </c>
      <c r="BH392" s="173" t="n">
        <f aca="false">IF(N392="sníž. přenesená",J392,0)</f>
        <v>0</v>
      </c>
      <c r="BI392" s="173" t="n">
        <f aca="false">IF(N392="nulová",J392,0)</f>
        <v>0</v>
      </c>
      <c r="BJ392" s="3" t="s">
        <v>79</v>
      </c>
      <c r="BK392" s="173" t="n">
        <f aca="false">ROUND(I392*H392,2)</f>
        <v>0</v>
      </c>
      <c r="BL392" s="3" t="s">
        <v>218</v>
      </c>
      <c r="BM392" s="172" t="s">
        <v>876</v>
      </c>
    </row>
    <row r="393" s="174" customFormat="true" ht="12.8" hidden="false" customHeight="false" outlineLevel="0" collapsed="false">
      <c r="B393" s="175"/>
      <c r="D393" s="176" t="s">
        <v>145</v>
      </c>
      <c r="F393" s="178" t="s">
        <v>877</v>
      </c>
      <c r="H393" s="179" t="n">
        <v>69.317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145</v>
      </c>
      <c r="AU393" s="177" t="s">
        <v>81</v>
      </c>
      <c r="AV393" s="174" t="s">
        <v>81</v>
      </c>
      <c r="AW393" s="174" t="s">
        <v>2</v>
      </c>
      <c r="AX393" s="174" t="s">
        <v>79</v>
      </c>
      <c r="AY393" s="177" t="s">
        <v>130</v>
      </c>
    </row>
    <row r="394" s="27" customFormat="true" ht="24.15" hidden="false" customHeight="true" outlineLevel="0" collapsed="false">
      <c r="A394" s="22"/>
      <c r="B394" s="160"/>
      <c r="C394" s="161" t="s">
        <v>878</v>
      </c>
      <c r="D394" s="161" t="s">
        <v>132</v>
      </c>
      <c r="E394" s="162" t="s">
        <v>879</v>
      </c>
      <c r="F394" s="163" t="s">
        <v>880</v>
      </c>
      <c r="G394" s="164" t="s">
        <v>155</v>
      </c>
      <c r="H394" s="165" t="n">
        <v>60.276</v>
      </c>
      <c r="I394" s="166"/>
      <c r="J394" s="167" t="n">
        <f aca="false">ROUND(I394*H394,2)</f>
        <v>0</v>
      </c>
      <c r="K394" s="163" t="s">
        <v>143</v>
      </c>
      <c r="L394" s="23"/>
      <c r="M394" s="168"/>
      <c r="N394" s="169" t="s">
        <v>39</v>
      </c>
      <c r="O394" s="60"/>
      <c r="P394" s="170" t="n">
        <f aca="false">O394*H394</f>
        <v>0</v>
      </c>
      <c r="Q394" s="170" t="n">
        <v>0</v>
      </c>
      <c r="R394" s="170" t="n">
        <f aca="false">Q394*H394</f>
        <v>0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218</v>
      </c>
      <c r="AT394" s="172" t="s">
        <v>132</v>
      </c>
      <c r="AU394" s="172" t="s">
        <v>81</v>
      </c>
      <c r="AY394" s="3" t="s">
        <v>130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79</v>
      </c>
      <c r="BK394" s="173" t="n">
        <f aca="false">ROUND(I394*H394,2)</f>
        <v>0</v>
      </c>
      <c r="BL394" s="3" t="s">
        <v>218</v>
      </c>
      <c r="BM394" s="172" t="s">
        <v>881</v>
      </c>
    </row>
    <row r="395" s="27" customFormat="true" ht="24.15" hidden="false" customHeight="true" outlineLevel="0" collapsed="false">
      <c r="A395" s="22"/>
      <c r="B395" s="160"/>
      <c r="C395" s="161" t="s">
        <v>882</v>
      </c>
      <c r="D395" s="161" t="s">
        <v>132</v>
      </c>
      <c r="E395" s="162" t="s">
        <v>883</v>
      </c>
      <c r="F395" s="163" t="s">
        <v>884</v>
      </c>
      <c r="G395" s="164" t="s">
        <v>155</v>
      </c>
      <c r="H395" s="165" t="n">
        <v>60.276</v>
      </c>
      <c r="I395" s="166"/>
      <c r="J395" s="167" t="n">
        <f aca="false">ROUND(I395*H395,2)</f>
        <v>0</v>
      </c>
      <c r="K395" s="163" t="s">
        <v>143</v>
      </c>
      <c r="L395" s="23"/>
      <c r="M395" s="168"/>
      <c r="N395" s="169" t="s">
        <v>39</v>
      </c>
      <c r="O395" s="60"/>
      <c r="P395" s="170" t="n">
        <f aca="false">O395*H395</f>
        <v>0</v>
      </c>
      <c r="Q395" s="170" t="n">
        <v>0</v>
      </c>
      <c r="R395" s="170" t="n">
        <f aca="false">Q395*H395</f>
        <v>0</v>
      </c>
      <c r="S395" s="170" t="n">
        <v>0</v>
      </c>
      <c r="T395" s="171" t="n">
        <f aca="false">S395*H395</f>
        <v>0</v>
      </c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R395" s="172" t="s">
        <v>218</v>
      </c>
      <c r="AT395" s="172" t="s">
        <v>132</v>
      </c>
      <c r="AU395" s="172" t="s">
        <v>81</v>
      </c>
      <c r="AY395" s="3" t="s">
        <v>130</v>
      </c>
      <c r="BE395" s="173" t="n">
        <f aca="false">IF(N395="základní",J395,0)</f>
        <v>0</v>
      </c>
      <c r="BF395" s="173" t="n">
        <f aca="false">IF(N395="snížená",J395,0)</f>
        <v>0</v>
      </c>
      <c r="BG395" s="173" t="n">
        <f aca="false">IF(N395="zákl. přenesená",J395,0)</f>
        <v>0</v>
      </c>
      <c r="BH395" s="173" t="n">
        <f aca="false">IF(N395="sníž. přenesená",J395,0)</f>
        <v>0</v>
      </c>
      <c r="BI395" s="173" t="n">
        <f aca="false">IF(N395="nulová",J395,0)</f>
        <v>0</v>
      </c>
      <c r="BJ395" s="3" t="s">
        <v>79</v>
      </c>
      <c r="BK395" s="173" t="n">
        <f aca="false">ROUND(I395*H395,2)</f>
        <v>0</v>
      </c>
      <c r="BL395" s="3" t="s">
        <v>218</v>
      </c>
      <c r="BM395" s="172" t="s">
        <v>885</v>
      </c>
    </row>
    <row r="396" s="27" customFormat="true" ht="24.15" hidden="false" customHeight="true" outlineLevel="0" collapsed="false">
      <c r="A396" s="22"/>
      <c r="B396" s="160"/>
      <c r="C396" s="161" t="s">
        <v>886</v>
      </c>
      <c r="D396" s="161" t="s">
        <v>132</v>
      </c>
      <c r="E396" s="162" t="s">
        <v>887</v>
      </c>
      <c r="F396" s="163" t="s">
        <v>888</v>
      </c>
      <c r="G396" s="164" t="s">
        <v>155</v>
      </c>
      <c r="H396" s="165" t="n">
        <v>2.05</v>
      </c>
      <c r="I396" s="166"/>
      <c r="J396" s="167" t="n">
        <f aca="false">ROUND(I396*H396,2)</f>
        <v>0</v>
      </c>
      <c r="K396" s="163" t="s">
        <v>143</v>
      </c>
      <c r="L396" s="23"/>
      <c r="M396" s="168"/>
      <c r="N396" s="169" t="s">
        <v>39</v>
      </c>
      <c r="O396" s="60"/>
      <c r="P396" s="170" t="n">
        <f aca="false">O396*H396</f>
        <v>0</v>
      </c>
      <c r="Q396" s="170" t="n">
        <v>0.00052</v>
      </c>
      <c r="R396" s="170" t="n">
        <f aca="false">Q396*H396</f>
        <v>0.001066</v>
      </c>
      <c r="S396" s="170" t="n">
        <v>0</v>
      </c>
      <c r="T396" s="171" t="n">
        <f aca="false">S396*H396</f>
        <v>0</v>
      </c>
      <c r="U396" s="22"/>
      <c r="V396" s="22"/>
      <c r="W396" s="22"/>
      <c r="X396" s="22"/>
      <c r="Y396" s="22"/>
      <c r="Z396" s="22"/>
      <c r="AA396" s="22"/>
      <c r="AB396" s="22"/>
      <c r="AC396" s="22"/>
      <c r="AD396" s="22"/>
      <c r="AE396" s="22"/>
      <c r="AR396" s="172" t="s">
        <v>218</v>
      </c>
      <c r="AT396" s="172" t="s">
        <v>132</v>
      </c>
      <c r="AU396" s="172" t="s">
        <v>81</v>
      </c>
      <c r="AY396" s="3" t="s">
        <v>130</v>
      </c>
      <c r="BE396" s="173" t="n">
        <f aca="false">IF(N396="základní",J396,0)</f>
        <v>0</v>
      </c>
      <c r="BF396" s="173" t="n">
        <f aca="false">IF(N396="snížená",J396,0)</f>
        <v>0</v>
      </c>
      <c r="BG396" s="173" t="n">
        <f aca="false">IF(N396="zákl. přenesená",J396,0)</f>
        <v>0</v>
      </c>
      <c r="BH396" s="173" t="n">
        <f aca="false">IF(N396="sníž. přenesená",J396,0)</f>
        <v>0</v>
      </c>
      <c r="BI396" s="173" t="n">
        <f aca="false">IF(N396="nulová",J396,0)</f>
        <v>0</v>
      </c>
      <c r="BJ396" s="3" t="s">
        <v>79</v>
      </c>
      <c r="BK396" s="173" t="n">
        <f aca="false">ROUND(I396*H396,2)</f>
        <v>0</v>
      </c>
      <c r="BL396" s="3" t="s">
        <v>218</v>
      </c>
      <c r="BM396" s="172" t="s">
        <v>889</v>
      </c>
    </row>
    <row r="397" s="174" customFormat="true" ht="12.8" hidden="false" customHeight="false" outlineLevel="0" collapsed="false">
      <c r="B397" s="175"/>
      <c r="D397" s="176" t="s">
        <v>145</v>
      </c>
      <c r="E397" s="177"/>
      <c r="F397" s="178" t="s">
        <v>890</v>
      </c>
      <c r="H397" s="179" t="n">
        <v>1.35</v>
      </c>
      <c r="I397" s="180"/>
      <c r="L397" s="175"/>
      <c r="M397" s="181"/>
      <c r="N397" s="182"/>
      <c r="O397" s="182"/>
      <c r="P397" s="182"/>
      <c r="Q397" s="182"/>
      <c r="R397" s="182"/>
      <c r="S397" s="182"/>
      <c r="T397" s="183"/>
      <c r="AT397" s="177" t="s">
        <v>145</v>
      </c>
      <c r="AU397" s="177" t="s">
        <v>81</v>
      </c>
      <c r="AV397" s="174" t="s">
        <v>81</v>
      </c>
      <c r="AW397" s="174" t="s">
        <v>31</v>
      </c>
      <c r="AX397" s="174" t="s">
        <v>74</v>
      </c>
      <c r="AY397" s="177" t="s">
        <v>130</v>
      </c>
    </row>
    <row r="398" s="174" customFormat="true" ht="12.8" hidden="false" customHeight="false" outlineLevel="0" collapsed="false">
      <c r="B398" s="175"/>
      <c r="D398" s="176" t="s">
        <v>145</v>
      </c>
      <c r="E398" s="177"/>
      <c r="F398" s="178" t="s">
        <v>891</v>
      </c>
      <c r="H398" s="179" t="n">
        <v>0.7</v>
      </c>
      <c r="I398" s="180"/>
      <c r="L398" s="175"/>
      <c r="M398" s="181"/>
      <c r="N398" s="182"/>
      <c r="O398" s="182"/>
      <c r="P398" s="182"/>
      <c r="Q398" s="182"/>
      <c r="R398" s="182"/>
      <c r="S398" s="182"/>
      <c r="T398" s="183"/>
      <c r="AT398" s="177" t="s">
        <v>145</v>
      </c>
      <c r="AU398" s="177" t="s">
        <v>81</v>
      </c>
      <c r="AV398" s="174" t="s">
        <v>81</v>
      </c>
      <c r="AW398" s="174" t="s">
        <v>31</v>
      </c>
      <c r="AX398" s="174" t="s">
        <v>74</v>
      </c>
      <c r="AY398" s="177" t="s">
        <v>130</v>
      </c>
    </row>
    <row r="399" s="194" customFormat="true" ht="12.8" hidden="false" customHeight="false" outlineLevel="0" collapsed="false">
      <c r="B399" s="195"/>
      <c r="D399" s="176" t="s">
        <v>145</v>
      </c>
      <c r="E399" s="196"/>
      <c r="F399" s="197" t="s">
        <v>185</v>
      </c>
      <c r="H399" s="198" t="n">
        <v>2.05</v>
      </c>
      <c r="I399" s="199"/>
      <c r="L399" s="195"/>
      <c r="M399" s="200"/>
      <c r="N399" s="201"/>
      <c r="O399" s="201"/>
      <c r="P399" s="201"/>
      <c r="Q399" s="201"/>
      <c r="R399" s="201"/>
      <c r="S399" s="201"/>
      <c r="T399" s="202"/>
      <c r="AT399" s="196" t="s">
        <v>145</v>
      </c>
      <c r="AU399" s="196" t="s">
        <v>81</v>
      </c>
      <c r="AV399" s="194" t="s">
        <v>136</v>
      </c>
      <c r="AW399" s="194" t="s">
        <v>31</v>
      </c>
      <c r="AX399" s="194" t="s">
        <v>79</v>
      </c>
      <c r="AY399" s="196" t="s">
        <v>130</v>
      </c>
    </row>
    <row r="400" s="27" customFormat="true" ht="24.15" hidden="false" customHeight="true" outlineLevel="0" collapsed="false">
      <c r="A400" s="22"/>
      <c r="B400" s="160"/>
      <c r="C400" s="184" t="s">
        <v>892</v>
      </c>
      <c r="D400" s="184" t="s">
        <v>147</v>
      </c>
      <c r="E400" s="185" t="s">
        <v>893</v>
      </c>
      <c r="F400" s="186" t="s">
        <v>894</v>
      </c>
      <c r="G400" s="187" t="s">
        <v>155</v>
      </c>
      <c r="H400" s="188" t="n">
        <v>2.255</v>
      </c>
      <c r="I400" s="189"/>
      <c r="J400" s="190" t="n">
        <f aca="false">ROUND(I400*H400,2)</f>
        <v>0</v>
      </c>
      <c r="K400" s="186" t="s">
        <v>143</v>
      </c>
      <c r="L400" s="191"/>
      <c r="M400" s="192"/>
      <c r="N400" s="193" t="s">
        <v>39</v>
      </c>
      <c r="O400" s="60"/>
      <c r="P400" s="170" t="n">
        <f aca="false">O400*H400</f>
        <v>0</v>
      </c>
      <c r="Q400" s="170" t="n">
        <v>0.01</v>
      </c>
      <c r="R400" s="170" t="n">
        <f aca="false">Q400*H400</f>
        <v>0.02255</v>
      </c>
      <c r="S400" s="170" t="n">
        <v>0</v>
      </c>
      <c r="T400" s="171" t="n">
        <f aca="false">S400*H400</f>
        <v>0</v>
      </c>
      <c r="U400" s="22"/>
      <c r="V400" s="22"/>
      <c r="W400" s="22"/>
      <c r="X400" s="22"/>
      <c r="Y400" s="22"/>
      <c r="Z400" s="22"/>
      <c r="AA400" s="22"/>
      <c r="AB400" s="22"/>
      <c r="AC400" s="22"/>
      <c r="AD400" s="22"/>
      <c r="AE400" s="22"/>
      <c r="AR400" s="172" t="s">
        <v>291</v>
      </c>
      <c r="AT400" s="172" t="s">
        <v>147</v>
      </c>
      <c r="AU400" s="172" t="s">
        <v>81</v>
      </c>
      <c r="AY400" s="3" t="s">
        <v>130</v>
      </c>
      <c r="BE400" s="173" t="n">
        <f aca="false">IF(N400="základní",J400,0)</f>
        <v>0</v>
      </c>
      <c r="BF400" s="173" t="n">
        <f aca="false">IF(N400="snížená",J400,0)</f>
        <v>0</v>
      </c>
      <c r="BG400" s="173" t="n">
        <f aca="false">IF(N400="zákl. přenesená",J400,0)</f>
        <v>0</v>
      </c>
      <c r="BH400" s="173" t="n">
        <f aca="false">IF(N400="sníž. přenesená",J400,0)</f>
        <v>0</v>
      </c>
      <c r="BI400" s="173" t="n">
        <f aca="false">IF(N400="nulová",J400,0)</f>
        <v>0</v>
      </c>
      <c r="BJ400" s="3" t="s">
        <v>79</v>
      </c>
      <c r="BK400" s="173" t="n">
        <f aca="false">ROUND(I400*H400,2)</f>
        <v>0</v>
      </c>
      <c r="BL400" s="3" t="s">
        <v>218</v>
      </c>
      <c r="BM400" s="172" t="s">
        <v>895</v>
      </c>
    </row>
    <row r="401" s="174" customFormat="true" ht="12.8" hidden="false" customHeight="false" outlineLevel="0" collapsed="false">
      <c r="B401" s="175"/>
      <c r="D401" s="176" t="s">
        <v>145</v>
      </c>
      <c r="E401" s="177"/>
      <c r="F401" s="178" t="s">
        <v>896</v>
      </c>
      <c r="H401" s="179" t="n">
        <v>2.05</v>
      </c>
      <c r="I401" s="180"/>
      <c r="L401" s="175"/>
      <c r="M401" s="181"/>
      <c r="N401" s="182"/>
      <c r="O401" s="182"/>
      <c r="P401" s="182"/>
      <c r="Q401" s="182"/>
      <c r="R401" s="182"/>
      <c r="S401" s="182"/>
      <c r="T401" s="183"/>
      <c r="AT401" s="177" t="s">
        <v>145</v>
      </c>
      <c r="AU401" s="177" t="s">
        <v>81</v>
      </c>
      <c r="AV401" s="174" t="s">
        <v>81</v>
      </c>
      <c r="AW401" s="174" t="s">
        <v>31</v>
      </c>
      <c r="AX401" s="174" t="s">
        <v>79</v>
      </c>
      <c r="AY401" s="177" t="s">
        <v>130</v>
      </c>
    </row>
    <row r="402" s="174" customFormat="true" ht="12.8" hidden="false" customHeight="false" outlineLevel="0" collapsed="false">
      <c r="B402" s="175"/>
      <c r="D402" s="176" t="s">
        <v>145</v>
      </c>
      <c r="F402" s="178" t="s">
        <v>897</v>
      </c>
      <c r="H402" s="179" t="n">
        <v>2.255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145</v>
      </c>
      <c r="AU402" s="177" t="s">
        <v>81</v>
      </c>
      <c r="AV402" s="174" t="s">
        <v>81</v>
      </c>
      <c r="AW402" s="174" t="s">
        <v>2</v>
      </c>
      <c r="AX402" s="174" t="s">
        <v>79</v>
      </c>
      <c r="AY402" s="177" t="s">
        <v>130</v>
      </c>
    </row>
    <row r="403" s="27" customFormat="true" ht="16.5" hidden="false" customHeight="true" outlineLevel="0" collapsed="false">
      <c r="A403" s="22"/>
      <c r="B403" s="160"/>
      <c r="C403" s="161" t="s">
        <v>898</v>
      </c>
      <c r="D403" s="161" t="s">
        <v>132</v>
      </c>
      <c r="E403" s="162" t="s">
        <v>899</v>
      </c>
      <c r="F403" s="163" t="s">
        <v>900</v>
      </c>
      <c r="G403" s="164" t="s">
        <v>171</v>
      </c>
      <c r="H403" s="165" t="n">
        <v>18.4</v>
      </c>
      <c r="I403" s="166"/>
      <c r="J403" s="167" t="n">
        <f aca="false">ROUND(I403*H403,2)</f>
        <v>0</v>
      </c>
      <c r="K403" s="163" t="s">
        <v>143</v>
      </c>
      <c r="L403" s="23"/>
      <c r="M403" s="168"/>
      <c r="N403" s="169" t="s">
        <v>39</v>
      </c>
      <c r="O403" s="60"/>
      <c r="P403" s="170" t="n">
        <f aca="false">O403*H403</f>
        <v>0</v>
      </c>
      <c r="Q403" s="170" t="n">
        <v>3E-005</v>
      </c>
      <c r="R403" s="170" t="n">
        <f aca="false">Q403*H403</f>
        <v>0.000552</v>
      </c>
      <c r="S403" s="170" t="n">
        <v>0</v>
      </c>
      <c r="T403" s="171" t="n">
        <f aca="false">S403*H403</f>
        <v>0</v>
      </c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R403" s="172" t="s">
        <v>218</v>
      </c>
      <c r="AT403" s="172" t="s">
        <v>132</v>
      </c>
      <c r="AU403" s="172" t="s">
        <v>81</v>
      </c>
      <c r="AY403" s="3" t="s">
        <v>130</v>
      </c>
      <c r="BE403" s="173" t="n">
        <f aca="false">IF(N403="základní",J403,0)</f>
        <v>0</v>
      </c>
      <c r="BF403" s="173" t="n">
        <f aca="false">IF(N403="snížená",J403,0)</f>
        <v>0</v>
      </c>
      <c r="BG403" s="173" t="n">
        <f aca="false">IF(N403="zákl. přenesená",J403,0)</f>
        <v>0</v>
      </c>
      <c r="BH403" s="173" t="n">
        <f aca="false">IF(N403="sníž. přenesená",J403,0)</f>
        <v>0</v>
      </c>
      <c r="BI403" s="173" t="n">
        <f aca="false">IF(N403="nulová",J403,0)</f>
        <v>0</v>
      </c>
      <c r="BJ403" s="3" t="s">
        <v>79</v>
      </c>
      <c r="BK403" s="173" t="n">
        <f aca="false">ROUND(I403*H403,2)</f>
        <v>0</v>
      </c>
      <c r="BL403" s="3" t="s">
        <v>218</v>
      </c>
      <c r="BM403" s="172" t="s">
        <v>901</v>
      </c>
    </row>
    <row r="404" s="174" customFormat="true" ht="12.8" hidden="false" customHeight="false" outlineLevel="0" collapsed="false">
      <c r="B404" s="175"/>
      <c r="D404" s="176" t="s">
        <v>145</v>
      </c>
      <c r="E404" s="177"/>
      <c r="F404" s="178" t="s">
        <v>902</v>
      </c>
      <c r="H404" s="179" t="n">
        <v>18.4</v>
      </c>
      <c r="I404" s="180"/>
      <c r="L404" s="175"/>
      <c r="M404" s="181"/>
      <c r="N404" s="182"/>
      <c r="O404" s="182"/>
      <c r="P404" s="182"/>
      <c r="Q404" s="182"/>
      <c r="R404" s="182"/>
      <c r="S404" s="182"/>
      <c r="T404" s="183"/>
      <c r="AT404" s="177" t="s">
        <v>145</v>
      </c>
      <c r="AU404" s="177" t="s">
        <v>81</v>
      </c>
      <c r="AV404" s="174" t="s">
        <v>81</v>
      </c>
      <c r="AW404" s="174" t="s">
        <v>31</v>
      </c>
      <c r="AX404" s="174" t="s">
        <v>79</v>
      </c>
      <c r="AY404" s="177" t="s">
        <v>130</v>
      </c>
    </row>
    <row r="405" s="27" customFormat="true" ht="16.5" hidden="false" customHeight="true" outlineLevel="0" collapsed="false">
      <c r="A405" s="22"/>
      <c r="B405" s="160"/>
      <c r="C405" s="161" t="s">
        <v>903</v>
      </c>
      <c r="D405" s="161" t="s">
        <v>132</v>
      </c>
      <c r="E405" s="162" t="s">
        <v>904</v>
      </c>
      <c r="F405" s="163" t="s">
        <v>905</v>
      </c>
      <c r="G405" s="164" t="s">
        <v>171</v>
      </c>
      <c r="H405" s="165" t="n">
        <v>8.1</v>
      </c>
      <c r="I405" s="166"/>
      <c r="J405" s="167" t="n">
        <f aca="false">ROUND(I405*H405,2)</f>
        <v>0</v>
      </c>
      <c r="K405" s="163"/>
      <c r="L405" s="23"/>
      <c r="M405" s="168"/>
      <c r="N405" s="169" t="s">
        <v>39</v>
      </c>
      <c r="O405" s="60"/>
      <c r="P405" s="170" t="n">
        <f aca="false">O405*H405</f>
        <v>0</v>
      </c>
      <c r="Q405" s="170" t="n">
        <v>0.00052</v>
      </c>
      <c r="R405" s="170" t="n">
        <f aca="false">Q405*H405</f>
        <v>0.004212</v>
      </c>
      <c r="S405" s="170" t="n">
        <v>0</v>
      </c>
      <c r="T405" s="171" t="n">
        <f aca="false">S405*H405</f>
        <v>0</v>
      </c>
      <c r="U405" s="22"/>
      <c r="V405" s="22"/>
      <c r="W405" s="22"/>
      <c r="X405" s="22"/>
      <c r="Y405" s="22"/>
      <c r="Z405" s="22"/>
      <c r="AA405" s="22"/>
      <c r="AB405" s="22"/>
      <c r="AC405" s="22"/>
      <c r="AD405" s="22"/>
      <c r="AE405" s="22"/>
      <c r="AR405" s="172" t="s">
        <v>218</v>
      </c>
      <c r="AT405" s="172" t="s">
        <v>132</v>
      </c>
      <c r="AU405" s="172" t="s">
        <v>81</v>
      </c>
      <c r="AY405" s="3" t="s">
        <v>130</v>
      </c>
      <c r="BE405" s="173" t="n">
        <f aca="false">IF(N405="základní",J405,0)</f>
        <v>0</v>
      </c>
      <c r="BF405" s="173" t="n">
        <f aca="false">IF(N405="snížená",J405,0)</f>
        <v>0</v>
      </c>
      <c r="BG405" s="173" t="n">
        <f aca="false">IF(N405="zákl. přenesená",J405,0)</f>
        <v>0</v>
      </c>
      <c r="BH405" s="173" t="n">
        <f aca="false">IF(N405="sníž. přenesená",J405,0)</f>
        <v>0</v>
      </c>
      <c r="BI405" s="173" t="n">
        <f aca="false">IF(N405="nulová",J405,0)</f>
        <v>0</v>
      </c>
      <c r="BJ405" s="3" t="s">
        <v>79</v>
      </c>
      <c r="BK405" s="173" t="n">
        <f aca="false">ROUND(I405*H405,2)</f>
        <v>0</v>
      </c>
      <c r="BL405" s="3" t="s">
        <v>218</v>
      </c>
      <c r="BM405" s="172" t="s">
        <v>906</v>
      </c>
    </row>
    <row r="406" s="174" customFormat="true" ht="12.8" hidden="false" customHeight="false" outlineLevel="0" collapsed="false">
      <c r="B406" s="175"/>
      <c r="D406" s="176" t="s">
        <v>145</v>
      </c>
      <c r="E406" s="177"/>
      <c r="F406" s="178" t="s">
        <v>907</v>
      </c>
      <c r="H406" s="179" t="n">
        <v>8.1</v>
      </c>
      <c r="I406" s="180"/>
      <c r="L406" s="175"/>
      <c r="M406" s="181"/>
      <c r="N406" s="182"/>
      <c r="O406" s="182"/>
      <c r="P406" s="182"/>
      <c r="Q406" s="182"/>
      <c r="R406" s="182"/>
      <c r="S406" s="182"/>
      <c r="T406" s="183"/>
      <c r="AT406" s="177" t="s">
        <v>145</v>
      </c>
      <c r="AU406" s="177" t="s">
        <v>81</v>
      </c>
      <c r="AV406" s="174" t="s">
        <v>81</v>
      </c>
      <c r="AW406" s="174" t="s">
        <v>31</v>
      </c>
      <c r="AX406" s="174" t="s">
        <v>79</v>
      </c>
      <c r="AY406" s="177" t="s">
        <v>130</v>
      </c>
    </row>
    <row r="407" s="27" customFormat="true" ht="33" hidden="false" customHeight="true" outlineLevel="0" collapsed="false">
      <c r="A407" s="22"/>
      <c r="B407" s="160"/>
      <c r="C407" s="161" t="s">
        <v>908</v>
      </c>
      <c r="D407" s="161" t="s">
        <v>132</v>
      </c>
      <c r="E407" s="162" t="s">
        <v>909</v>
      </c>
      <c r="F407" s="163" t="s">
        <v>910</v>
      </c>
      <c r="G407" s="164" t="s">
        <v>207</v>
      </c>
      <c r="H407" s="165" t="n">
        <v>1</v>
      </c>
      <c r="I407" s="166"/>
      <c r="J407" s="167" t="n">
        <f aca="false">ROUND(I407*H407,2)</f>
        <v>0</v>
      </c>
      <c r="K407" s="163"/>
      <c r="L407" s="23"/>
      <c r="M407" s="168"/>
      <c r="N407" s="169" t="s">
        <v>39</v>
      </c>
      <c r="O407" s="60"/>
      <c r="P407" s="170" t="n">
        <f aca="false">O407*H407</f>
        <v>0</v>
      </c>
      <c r="Q407" s="170" t="n">
        <v>0.00098</v>
      </c>
      <c r="R407" s="170" t="n">
        <f aca="false">Q407*H407</f>
        <v>0.00098</v>
      </c>
      <c r="S407" s="170" t="n">
        <v>0</v>
      </c>
      <c r="T407" s="171" t="n">
        <f aca="false">S407*H407</f>
        <v>0</v>
      </c>
      <c r="U407" s="22"/>
      <c r="V407" s="22"/>
      <c r="W407" s="22"/>
      <c r="X407" s="22"/>
      <c r="Y407" s="22"/>
      <c r="Z407" s="22"/>
      <c r="AA407" s="22"/>
      <c r="AB407" s="22"/>
      <c r="AC407" s="22"/>
      <c r="AD407" s="22"/>
      <c r="AE407" s="22"/>
      <c r="AR407" s="172" t="s">
        <v>218</v>
      </c>
      <c r="AT407" s="172" t="s">
        <v>132</v>
      </c>
      <c r="AU407" s="172" t="s">
        <v>81</v>
      </c>
      <c r="AY407" s="3" t="s">
        <v>130</v>
      </c>
      <c r="BE407" s="173" t="n">
        <f aca="false">IF(N407="základní",J407,0)</f>
        <v>0</v>
      </c>
      <c r="BF407" s="173" t="n">
        <f aca="false">IF(N407="snížená",J407,0)</f>
        <v>0</v>
      </c>
      <c r="BG407" s="173" t="n">
        <f aca="false">IF(N407="zákl. přenesená",J407,0)</f>
        <v>0</v>
      </c>
      <c r="BH407" s="173" t="n">
        <f aca="false">IF(N407="sníž. přenesená",J407,0)</f>
        <v>0</v>
      </c>
      <c r="BI407" s="173" t="n">
        <f aca="false">IF(N407="nulová",J407,0)</f>
        <v>0</v>
      </c>
      <c r="BJ407" s="3" t="s">
        <v>79</v>
      </c>
      <c r="BK407" s="173" t="n">
        <f aca="false">ROUND(I407*H407,2)</f>
        <v>0</v>
      </c>
      <c r="BL407" s="3" t="s">
        <v>218</v>
      </c>
      <c r="BM407" s="172" t="s">
        <v>911</v>
      </c>
    </row>
    <row r="408" s="27" customFormat="true" ht="24.15" hidden="false" customHeight="true" outlineLevel="0" collapsed="false">
      <c r="A408" s="22"/>
      <c r="B408" s="160"/>
      <c r="C408" s="161" t="s">
        <v>912</v>
      </c>
      <c r="D408" s="161" t="s">
        <v>132</v>
      </c>
      <c r="E408" s="162" t="s">
        <v>913</v>
      </c>
      <c r="F408" s="163" t="s">
        <v>914</v>
      </c>
      <c r="G408" s="164" t="s">
        <v>419</v>
      </c>
      <c r="H408" s="203"/>
      <c r="I408" s="166"/>
      <c r="J408" s="167" t="n">
        <f aca="false">ROUND(I408*H408,2)</f>
        <v>0</v>
      </c>
      <c r="K408" s="163" t="s">
        <v>143</v>
      </c>
      <c r="L408" s="23"/>
      <c r="M408" s="168"/>
      <c r="N408" s="169" t="s">
        <v>39</v>
      </c>
      <c r="O408" s="60"/>
      <c r="P408" s="170" t="n">
        <f aca="false">O408*H408</f>
        <v>0</v>
      </c>
      <c r="Q408" s="170" t="n">
        <v>0</v>
      </c>
      <c r="R408" s="170" t="n">
        <f aca="false">Q408*H408</f>
        <v>0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218</v>
      </c>
      <c r="AT408" s="172" t="s">
        <v>132</v>
      </c>
      <c r="AU408" s="172" t="s">
        <v>81</v>
      </c>
      <c r="AY408" s="3" t="s">
        <v>130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79</v>
      </c>
      <c r="BK408" s="173" t="n">
        <f aca="false">ROUND(I408*H408,2)</f>
        <v>0</v>
      </c>
      <c r="BL408" s="3" t="s">
        <v>218</v>
      </c>
      <c r="BM408" s="172" t="s">
        <v>915</v>
      </c>
    </row>
    <row r="409" s="146" customFormat="true" ht="22.8" hidden="false" customHeight="true" outlineLevel="0" collapsed="false">
      <c r="B409" s="147"/>
      <c r="D409" s="148" t="s">
        <v>73</v>
      </c>
      <c r="E409" s="158" t="s">
        <v>916</v>
      </c>
      <c r="F409" s="158" t="s">
        <v>917</v>
      </c>
      <c r="I409" s="150"/>
      <c r="J409" s="159" t="n">
        <f aca="false">BK409</f>
        <v>0</v>
      </c>
      <c r="L409" s="147"/>
      <c r="M409" s="152"/>
      <c r="N409" s="153"/>
      <c r="O409" s="153"/>
      <c r="P409" s="154" t="n">
        <f aca="false">SUM(P410:P414)</f>
        <v>0</v>
      </c>
      <c r="Q409" s="153"/>
      <c r="R409" s="154" t="n">
        <f aca="false">SUM(R410:R414)</f>
        <v>0.001916</v>
      </c>
      <c r="S409" s="153"/>
      <c r="T409" s="155" t="n">
        <f aca="false">SUM(T410:T414)</f>
        <v>0</v>
      </c>
      <c r="AR409" s="148" t="s">
        <v>81</v>
      </c>
      <c r="AT409" s="156" t="s">
        <v>73</v>
      </c>
      <c r="AU409" s="156" t="s">
        <v>79</v>
      </c>
      <c r="AY409" s="148" t="s">
        <v>130</v>
      </c>
      <c r="BK409" s="157" t="n">
        <f aca="false">SUM(BK410:BK414)</f>
        <v>0</v>
      </c>
    </row>
    <row r="410" s="27" customFormat="true" ht="24.15" hidden="false" customHeight="true" outlineLevel="0" collapsed="false">
      <c r="A410" s="22"/>
      <c r="B410" s="160"/>
      <c r="C410" s="161" t="s">
        <v>918</v>
      </c>
      <c r="D410" s="161" t="s">
        <v>132</v>
      </c>
      <c r="E410" s="162" t="s">
        <v>919</v>
      </c>
      <c r="F410" s="163" t="s">
        <v>920</v>
      </c>
      <c r="G410" s="164" t="s">
        <v>155</v>
      </c>
      <c r="H410" s="165" t="n">
        <v>4.6</v>
      </c>
      <c r="I410" s="166"/>
      <c r="J410" s="167" t="n">
        <f aca="false">ROUND(I410*H410,2)</f>
        <v>0</v>
      </c>
      <c r="K410" s="163" t="s">
        <v>143</v>
      </c>
      <c r="L410" s="23"/>
      <c r="M410" s="168"/>
      <c r="N410" s="169" t="s">
        <v>39</v>
      </c>
      <c r="O410" s="60"/>
      <c r="P410" s="170" t="n">
        <f aca="false">O410*H410</f>
        <v>0</v>
      </c>
      <c r="Q410" s="170" t="n">
        <v>0.00017</v>
      </c>
      <c r="R410" s="170" t="n">
        <f aca="false">Q410*H410</f>
        <v>0.000782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218</v>
      </c>
      <c r="AT410" s="172" t="s">
        <v>132</v>
      </c>
      <c r="AU410" s="172" t="s">
        <v>81</v>
      </c>
      <c r="AY410" s="3" t="s">
        <v>130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79</v>
      </c>
      <c r="BK410" s="173" t="n">
        <f aca="false">ROUND(I410*H410,2)</f>
        <v>0</v>
      </c>
      <c r="BL410" s="3" t="s">
        <v>218</v>
      </c>
      <c r="BM410" s="172" t="s">
        <v>921</v>
      </c>
    </row>
    <row r="411" s="174" customFormat="true" ht="12.8" hidden="false" customHeight="false" outlineLevel="0" collapsed="false">
      <c r="B411" s="175"/>
      <c r="D411" s="176" t="s">
        <v>145</v>
      </c>
      <c r="E411" s="177"/>
      <c r="F411" s="178" t="s">
        <v>922</v>
      </c>
      <c r="H411" s="179" t="n">
        <v>4.6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145</v>
      </c>
      <c r="AU411" s="177" t="s">
        <v>81</v>
      </c>
      <c r="AV411" s="174" t="s">
        <v>81</v>
      </c>
      <c r="AW411" s="174" t="s">
        <v>31</v>
      </c>
      <c r="AX411" s="174" t="s">
        <v>79</v>
      </c>
      <c r="AY411" s="177" t="s">
        <v>130</v>
      </c>
    </row>
    <row r="412" s="27" customFormat="true" ht="24.15" hidden="false" customHeight="true" outlineLevel="0" collapsed="false">
      <c r="A412" s="22"/>
      <c r="B412" s="160"/>
      <c r="C412" s="161" t="s">
        <v>923</v>
      </c>
      <c r="D412" s="161" t="s">
        <v>132</v>
      </c>
      <c r="E412" s="162" t="s">
        <v>924</v>
      </c>
      <c r="F412" s="163" t="s">
        <v>925</v>
      </c>
      <c r="G412" s="164" t="s">
        <v>155</v>
      </c>
      <c r="H412" s="165" t="n">
        <v>4.6</v>
      </c>
      <c r="I412" s="166"/>
      <c r="J412" s="167" t="n">
        <f aca="false">ROUND(I412*H412,2)</f>
        <v>0</v>
      </c>
      <c r="K412" s="163" t="s">
        <v>143</v>
      </c>
      <c r="L412" s="23"/>
      <c r="M412" s="168"/>
      <c r="N412" s="169" t="s">
        <v>39</v>
      </c>
      <c r="O412" s="60"/>
      <c r="P412" s="170" t="n">
        <f aca="false">O412*H412</f>
        <v>0</v>
      </c>
      <c r="Q412" s="170" t="n">
        <v>0.00012</v>
      </c>
      <c r="R412" s="170" t="n">
        <f aca="false">Q412*H412</f>
        <v>0.000552</v>
      </c>
      <c r="S412" s="170" t="n">
        <v>0</v>
      </c>
      <c r="T412" s="171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2" t="s">
        <v>218</v>
      </c>
      <c r="AT412" s="172" t="s">
        <v>132</v>
      </c>
      <c r="AU412" s="172" t="s">
        <v>81</v>
      </c>
      <c r="AY412" s="3" t="s">
        <v>130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79</v>
      </c>
      <c r="BK412" s="173" t="n">
        <f aca="false">ROUND(I412*H412,2)</f>
        <v>0</v>
      </c>
      <c r="BL412" s="3" t="s">
        <v>218</v>
      </c>
      <c r="BM412" s="172" t="s">
        <v>926</v>
      </c>
    </row>
    <row r="413" s="27" customFormat="true" ht="24.15" hidden="false" customHeight="true" outlineLevel="0" collapsed="false">
      <c r="A413" s="22"/>
      <c r="B413" s="160"/>
      <c r="C413" s="161" t="s">
        <v>927</v>
      </c>
      <c r="D413" s="161" t="s">
        <v>132</v>
      </c>
      <c r="E413" s="162" t="s">
        <v>928</v>
      </c>
      <c r="F413" s="163" t="s">
        <v>929</v>
      </c>
      <c r="G413" s="164" t="s">
        <v>155</v>
      </c>
      <c r="H413" s="165" t="n">
        <v>4.6</v>
      </c>
      <c r="I413" s="166"/>
      <c r="J413" s="167" t="n">
        <f aca="false">ROUND(I413*H413,2)</f>
        <v>0</v>
      </c>
      <c r="K413" s="163" t="s">
        <v>143</v>
      </c>
      <c r="L413" s="23"/>
      <c r="M413" s="168"/>
      <c r="N413" s="169" t="s">
        <v>39</v>
      </c>
      <c r="O413" s="60"/>
      <c r="P413" s="170" t="n">
        <f aca="false">O413*H413</f>
        <v>0</v>
      </c>
      <c r="Q413" s="170" t="n">
        <v>0.00012</v>
      </c>
      <c r="R413" s="170" t="n">
        <f aca="false">Q413*H413</f>
        <v>0.000552</v>
      </c>
      <c r="S413" s="170" t="n">
        <v>0</v>
      </c>
      <c r="T413" s="171" t="n">
        <f aca="false">S413*H413</f>
        <v>0</v>
      </c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R413" s="172" t="s">
        <v>218</v>
      </c>
      <c r="AT413" s="172" t="s">
        <v>132</v>
      </c>
      <c r="AU413" s="172" t="s">
        <v>81</v>
      </c>
      <c r="AY413" s="3" t="s">
        <v>130</v>
      </c>
      <c r="BE413" s="173" t="n">
        <f aca="false">IF(N413="základní",J413,0)</f>
        <v>0</v>
      </c>
      <c r="BF413" s="173" t="n">
        <f aca="false">IF(N413="snížená",J413,0)</f>
        <v>0</v>
      </c>
      <c r="BG413" s="173" t="n">
        <f aca="false">IF(N413="zákl. přenesená",J413,0)</f>
        <v>0</v>
      </c>
      <c r="BH413" s="173" t="n">
        <f aca="false">IF(N413="sníž. přenesená",J413,0)</f>
        <v>0</v>
      </c>
      <c r="BI413" s="173" t="n">
        <f aca="false">IF(N413="nulová",J413,0)</f>
        <v>0</v>
      </c>
      <c r="BJ413" s="3" t="s">
        <v>79</v>
      </c>
      <c r="BK413" s="173" t="n">
        <f aca="false">ROUND(I413*H413,2)</f>
        <v>0</v>
      </c>
      <c r="BL413" s="3" t="s">
        <v>218</v>
      </c>
      <c r="BM413" s="172" t="s">
        <v>930</v>
      </c>
    </row>
    <row r="414" s="27" customFormat="true" ht="16.5" hidden="false" customHeight="true" outlineLevel="0" collapsed="false">
      <c r="A414" s="22"/>
      <c r="B414" s="160"/>
      <c r="C414" s="161" t="s">
        <v>931</v>
      </c>
      <c r="D414" s="161" t="s">
        <v>132</v>
      </c>
      <c r="E414" s="162" t="s">
        <v>932</v>
      </c>
      <c r="F414" s="163" t="s">
        <v>933</v>
      </c>
      <c r="G414" s="164" t="s">
        <v>135</v>
      </c>
      <c r="H414" s="165" t="n">
        <v>1</v>
      </c>
      <c r="I414" s="166"/>
      <c r="J414" s="167" t="n">
        <f aca="false">ROUND(I414*H414,2)</f>
        <v>0</v>
      </c>
      <c r="K414" s="163"/>
      <c r="L414" s="23"/>
      <c r="M414" s="168"/>
      <c r="N414" s="169" t="s">
        <v>39</v>
      </c>
      <c r="O414" s="60"/>
      <c r="P414" s="170" t="n">
        <f aca="false">O414*H414</f>
        <v>0</v>
      </c>
      <c r="Q414" s="170" t="n">
        <v>3E-005</v>
      </c>
      <c r="R414" s="170" t="n">
        <f aca="false">Q414*H414</f>
        <v>3E-005</v>
      </c>
      <c r="S414" s="170" t="n">
        <v>0</v>
      </c>
      <c r="T414" s="171" t="n">
        <f aca="false"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172" t="s">
        <v>218</v>
      </c>
      <c r="AT414" s="172" t="s">
        <v>132</v>
      </c>
      <c r="AU414" s="172" t="s">
        <v>81</v>
      </c>
      <c r="AY414" s="3" t="s">
        <v>130</v>
      </c>
      <c r="BE414" s="173" t="n">
        <f aca="false">IF(N414="základní",J414,0)</f>
        <v>0</v>
      </c>
      <c r="BF414" s="173" t="n">
        <f aca="false">IF(N414="snížená",J414,0)</f>
        <v>0</v>
      </c>
      <c r="BG414" s="173" t="n">
        <f aca="false">IF(N414="zákl. přenesená",J414,0)</f>
        <v>0</v>
      </c>
      <c r="BH414" s="173" t="n">
        <f aca="false">IF(N414="sníž. přenesená",J414,0)</f>
        <v>0</v>
      </c>
      <c r="BI414" s="173" t="n">
        <f aca="false">IF(N414="nulová",J414,0)</f>
        <v>0</v>
      </c>
      <c r="BJ414" s="3" t="s">
        <v>79</v>
      </c>
      <c r="BK414" s="173" t="n">
        <f aca="false">ROUND(I414*H414,2)</f>
        <v>0</v>
      </c>
      <c r="BL414" s="3" t="s">
        <v>218</v>
      </c>
      <c r="BM414" s="172" t="s">
        <v>934</v>
      </c>
    </row>
    <row r="415" s="146" customFormat="true" ht="22.8" hidden="false" customHeight="true" outlineLevel="0" collapsed="false">
      <c r="B415" s="147"/>
      <c r="D415" s="148" t="s">
        <v>73</v>
      </c>
      <c r="E415" s="158" t="s">
        <v>935</v>
      </c>
      <c r="F415" s="158" t="s">
        <v>936</v>
      </c>
      <c r="I415" s="150"/>
      <c r="J415" s="159" t="n">
        <f aca="false">BK415</f>
        <v>0</v>
      </c>
      <c r="L415" s="147"/>
      <c r="M415" s="152"/>
      <c r="N415" s="153"/>
      <c r="O415" s="153"/>
      <c r="P415" s="154" t="n">
        <f aca="false">SUM(P416:P417)</f>
        <v>0</v>
      </c>
      <c r="Q415" s="153"/>
      <c r="R415" s="154" t="n">
        <f aca="false">SUM(R416:R417)</f>
        <v>0.002697</v>
      </c>
      <c r="S415" s="153"/>
      <c r="T415" s="155" t="n">
        <f aca="false">SUM(T416:T417)</f>
        <v>0</v>
      </c>
      <c r="AR415" s="148" t="s">
        <v>81</v>
      </c>
      <c r="AT415" s="156" t="s">
        <v>73</v>
      </c>
      <c r="AU415" s="156" t="s">
        <v>79</v>
      </c>
      <c r="AY415" s="148" t="s">
        <v>130</v>
      </c>
      <c r="BK415" s="157" t="n">
        <f aca="false">SUM(BK416:BK417)</f>
        <v>0</v>
      </c>
    </row>
    <row r="416" s="27" customFormat="true" ht="33" hidden="false" customHeight="true" outlineLevel="0" collapsed="false">
      <c r="A416" s="22"/>
      <c r="B416" s="160"/>
      <c r="C416" s="161" t="s">
        <v>937</v>
      </c>
      <c r="D416" s="161" t="s">
        <v>132</v>
      </c>
      <c r="E416" s="162" t="s">
        <v>938</v>
      </c>
      <c r="F416" s="163" t="s">
        <v>939</v>
      </c>
      <c r="G416" s="164" t="s">
        <v>155</v>
      </c>
      <c r="H416" s="165" t="n">
        <v>9.3</v>
      </c>
      <c r="I416" s="166"/>
      <c r="J416" s="167" t="n">
        <f aca="false">ROUND(I416*H416,2)</f>
        <v>0</v>
      </c>
      <c r="K416" s="163" t="s">
        <v>143</v>
      </c>
      <c r="L416" s="23"/>
      <c r="M416" s="168"/>
      <c r="N416" s="169" t="s">
        <v>39</v>
      </c>
      <c r="O416" s="60"/>
      <c r="P416" s="170" t="n">
        <f aca="false">O416*H416</f>
        <v>0</v>
      </c>
      <c r="Q416" s="170" t="n">
        <v>0.00029</v>
      </c>
      <c r="R416" s="170" t="n">
        <f aca="false">Q416*H416</f>
        <v>0.002697</v>
      </c>
      <c r="S416" s="170" t="n">
        <v>0</v>
      </c>
      <c r="T416" s="171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2" t="s">
        <v>218</v>
      </c>
      <c r="AT416" s="172" t="s">
        <v>132</v>
      </c>
      <c r="AU416" s="172" t="s">
        <v>81</v>
      </c>
      <c r="AY416" s="3" t="s">
        <v>130</v>
      </c>
      <c r="BE416" s="173" t="n">
        <f aca="false">IF(N416="základní",J416,0)</f>
        <v>0</v>
      </c>
      <c r="BF416" s="173" t="n">
        <f aca="false">IF(N416="snížená",J416,0)</f>
        <v>0</v>
      </c>
      <c r="BG416" s="173" t="n">
        <f aca="false">IF(N416="zákl. přenesená",J416,0)</f>
        <v>0</v>
      </c>
      <c r="BH416" s="173" t="n">
        <f aca="false">IF(N416="sníž. přenesená",J416,0)</f>
        <v>0</v>
      </c>
      <c r="BI416" s="173" t="n">
        <f aca="false">IF(N416="nulová",J416,0)</f>
        <v>0</v>
      </c>
      <c r="BJ416" s="3" t="s">
        <v>79</v>
      </c>
      <c r="BK416" s="173" t="n">
        <f aca="false">ROUND(I416*H416,2)</f>
        <v>0</v>
      </c>
      <c r="BL416" s="3" t="s">
        <v>218</v>
      </c>
      <c r="BM416" s="172" t="s">
        <v>940</v>
      </c>
    </row>
    <row r="417" s="174" customFormat="true" ht="12.8" hidden="false" customHeight="false" outlineLevel="0" collapsed="false">
      <c r="B417" s="175"/>
      <c r="D417" s="176" t="s">
        <v>145</v>
      </c>
      <c r="E417" s="177"/>
      <c r="F417" s="178" t="s">
        <v>941</v>
      </c>
      <c r="H417" s="179" t="n">
        <v>9.3</v>
      </c>
      <c r="I417" s="180"/>
      <c r="L417" s="175"/>
      <c r="M417" s="181"/>
      <c r="N417" s="182"/>
      <c r="O417" s="182"/>
      <c r="P417" s="182"/>
      <c r="Q417" s="182"/>
      <c r="R417" s="182"/>
      <c r="S417" s="182"/>
      <c r="T417" s="183"/>
      <c r="AT417" s="177" t="s">
        <v>145</v>
      </c>
      <c r="AU417" s="177" t="s">
        <v>81</v>
      </c>
      <c r="AV417" s="174" t="s">
        <v>81</v>
      </c>
      <c r="AW417" s="174" t="s">
        <v>31</v>
      </c>
      <c r="AX417" s="174" t="s">
        <v>79</v>
      </c>
      <c r="AY417" s="177" t="s">
        <v>130</v>
      </c>
    </row>
    <row r="418" s="146" customFormat="true" ht="25.9" hidden="false" customHeight="true" outlineLevel="0" collapsed="false">
      <c r="B418" s="147"/>
      <c r="D418" s="148" t="s">
        <v>73</v>
      </c>
      <c r="E418" s="149" t="s">
        <v>942</v>
      </c>
      <c r="F418" s="149" t="s">
        <v>943</v>
      </c>
      <c r="I418" s="150"/>
      <c r="J418" s="151" t="n">
        <f aca="false">BK418</f>
        <v>0</v>
      </c>
      <c r="L418" s="147"/>
      <c r="M418" s="152"/>
      <c r="N418" s="153"/>
      <c r="O418" s="153"/>
      <c r="P418" s="154" t="n">
        <f aca="false">SUM(P419:P424)</f>
        <v>0</v>
      </c>
      <c r="Q418" s="153"/>
      <c r="R418" s="154" t="n">
        <f aca="false">SUM(R419:R424)</f>
        <v>0</v>
      </c>
      <c r="S418" s="153"/>
      <c r="T418" s="155" t="n">
        <f aca="false">SUM(T419:T424)</f>
        <v>0</v>
      </c>
      <c r="AR418" s="148" t="s">
        <v>136</v>
      </c>
      <c r="AT418" s="156" t="s">
        <v>73</v>
      </c>
      <c r="AU418" s="156" t="s">
        <v>74</v>
      </c>
      <c r="AY418" s="148" t="s">
        <v>130</v>
      </c>
      <c r="BK418" s="157" t="n">
        <f aca="false">SUM(BK419:BK424)</f>
        <v>0</v>
      </c>
    </row>
    <row r="419" s="27" customFormat="true" ht="16.5" hidden="false" customHeight="true" outlineLevel="0" collapsed="false">
      <c r="A419" s="22"/>
      <c r="B419" s="160"/>
      <c r="C419" s="161" t="s">
        <v>944</v>
      </c>
      <c r="D419" s="161" t="s">
        <v>132</v>
      </c>
      <c r="E419" s="162" t="s">
        <v>945</v>
      </c>
      <c r="F419" s="163" t="s">
        <v>946</v>
      </c>
      <c r="G419" s="164" t="s">
        <v>947</v>
      </c>
      <c r="H419" s="165" t="n">
        <v>4</v>
      </c>
      <c r="I419" s="166"/>
      <c r="J419" s="167" t="n">
        <f aca="false">ROUND(I419*H419,2)</f>
        <v>0</v>
      </c>
      <c r="K419" s="163" t="s">
        <v>143</v>
      </c>
      <c r="L419" s="23"/>
      <c r="M419" s="168"/>
      <c r="N419" s="169" t="s">
        <v>39</v>
      </c>
      <c r="O419" s="60"/>
      <c r="P419" s="170" t="n">
        <f aca="false">O419*H419</f>
        <v>0</v>
      </c>
      <c r="Q419" s="170" t="n">
        <v>0</v>
      </c>
      <c r="R419" s="170" t="n">
        <f aca="false">Q419*H419</f>
        <v>0</v>
      </c>
      <c r="S419" s="170" t="n">
        <v>0</v>
      </c>
      <c r="T419" s="171" t="n">
        <f aca="false">S419*H419</f>
        <v>0</v>
      </c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R419" s="172" t="s">
        <v>948</v>
      </c>
      <c r="AT419" s="172" t="s">
        <v>132</v>
      </c>
      <c r="AU419" s="172" t="s">
        <v>79</v>
      </c>
      <c r="AY419" s="3" t="s">
        <v>130</v>
      </c>
      <c r="BE419" s="173" t="n">
        <f aca="false">IF(N419="základní",J419,0)</f>
        <v>0</v>
      </c>
      <c r="BF419" s="173" t="n">
        <f aca="false">IF(N419="snížená",J419,0)</f>
        <v>0</v>
      </c>
      <c r="BG419" s="173" t="n">
        <f aca="false">IF(N419="zákl. přenesená",J419,0)</f>
        <v>0</v>
      </c>
      <c r="BH419" s="173" t="n">
        <f aca="false">IF(N419="sníž. přenesená",J419,0)</f>
        <v>0</v>
      </c>
      <c r="BI419" s="173" t="n">
        <f aca="false">IF(N419="nulová",J419,0)</f>
        <v>0</v>
      </c>
      <c r="BJ419" s="3" t="s">
        <v>79</v>
      </c>
      <c r="BK419" s="173" t="n">
        <f aca="false">ROUND(I419*H419,2)</f>
        <v>0</v>
      </c>
      <c r="BL419" s="3" t="s">
        <v>948</v>
      </c>
      <c r="BM419" s="172" t="s">
        <v>949</v>
      </c>
    </row>
    <row r="420" s="174" customFormat="true" ht="12.8" hidden="false" customHeight="false" outlineLevel="0" collapsed="false">
      <c r="B420" s="175"/>
      <c r="D420" s="176" t="s">
        <v>145</v>
      </c>
      <c r="E420" s="177"/>
      <c r="F420" s="178" t="s">
        <v>950</v>
      </c>
      <c r="H420" s="179" t="n">
        <v>4</v>
      </c>
      <c r="I420" s="180"/>
      <c r="L420" s="175"/>
      <c r="M420" s="181"/>
      <c r="N420" s="182"/>
      <c r="O420" s="182"/>
      <c r="P420" s="182"/>
      <c r="Q420" s="182"/>
      <c r="R420" s="182"/>
      <c r="S420" s="182"/>
      <c r="T420" s="183"/>
      <c r="AT420" s="177" t="s">
        <v>145</v>
      </c>
      <c r="AU420" s="177" t="s">
        <v>79</v>
      </c>
      <c r="AV420" s="174" t="s">
        <v>81</v>
      </c>
      <c r="AW420" s="174" t="s">
        <v>31</v>
      </c>
      <c r="AX420" s="174" t="s">
        <v>79</v>
      </c>
      <c r="AY420" s="177" t="s">
        <v>130</v>
      </c>
    </row>
    <row r="421" s="27" customFormat="true" ht="16.5" hidden="false" customHeight="true" outlineLevel="0" collapsed="false">
      <c r="A421" s="22"/>
      <c r="B421" s="160"/>
      <c r="C421" s="161" t="s">
        <v>951</v>
      </c>
      <c r="D421" s="161" t="s">
        <v>132</v>
      </c>
      <c r="E421" s="162" t="s">
        <v>952</v>
      </c>
      <c r="F421" s="163" t="s">
        <v>953</v>
      </c>
      <c r="G421" s="164" t="s">
        <v>947</v>
      </c>
      <c r="H421" s="165" t="n">
        <v>8</v>
      </c>
      <c r="I421" s="166"/>
      <c r="J421" s="167" t="n">
        <f aca="false">ROUND(I421*H421,2)</f>
        <v>0</v>
      </c>
      <c r="K421" s="163" t="s">
        <v>143</v>
      </c>
      <c r="L421" s="23"/>
      <c r="M421" s="168"/>
      <c r="N421" s="169" t="s">
        <v>39</v>
      </c>
      <c r="O421" s="60"/>
      <c r="P421" s="170" t="n">
        <f aca="false">O421*H421</f>
        <v>0</v>
      </c>
      <c r="Q421" s="170" t="n">
        <v>0</v>
      </c>
      <c r="R421" s="170" t="n">
        <f aca="false">Q421*H421</f>
        <v>0</v>
      </c>
      <c r="S421" s="170" t="n">
        <v>0</v>
      </c>
      <c r="T421" s="171" t="n">
        <f aca="false">S421*H421</f>
        <v>0</v>
      </c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R421" s="172" t="s">
        <v>948</v>
      </c>
      <c r="AT421" s="172" t="s">
        <v>132</v>
      </c>
      <c r="AU421" s="172" t="s">
        <v>79</v>
      </c>
      <c r="AY421" s="3" t="s">
        <v>130</v>
      </c>
      <c r="BE421" s="173" t="n">
        <f aca="false">IF(N421="základní",J421,0)</f>
        <v>0</v>
      </c>
      <c r="BF421" s="173" t="n">
        <f aca="false">IF(N421="snížená",J421,0)</f>
        <v>0</v>
      </c>
      <c r="BG421" s="173" t="n">
        <f aca="false">IF(N421="zákl. přenesená",J421,0)</f>
        <v>0</v>
      </c>
      <c r="BH421" s="173" t="n">
        <f aca="false">IF(N421="sníž. přenesená",J421,0)</f>
        <v>0</v>
      </c>
      <c r="BI421" s="173" t="n">
        <f aca="false">IF(N421="nulová",J421,0)</f>
        <v>0</v>
      </c>
      <c r="BJ421" s="3" t="s">
        <v>79</v>
      </c>
      <c r="BK421" s="173" t="n">
        <f aca="false">ROUND(I421*H421,2)</f>
        <v>0</v>
      </c>
      <c r="BL421" s="3" t="s">
        <v>948</v>
      </c>
      <c r="BM421" s="172" t="s">
        <v>954</v>
      </c>
    </row>
    <row r="422" s="174" customFormat="true" ht="12.8" hidden="false" customHeight="false" outlineLevel="0" collapsed="false">
      <c r="B422" s="175"/>
      <c r="D422" s="176" t="s">
        <v>145</v>
      </c>
      <c r="E422" s="177"/>
      <c r="F422" s="178" t="s">
        <v>955</v>
      </c>
      <c r="H422" s="179" t="n">
        <v>6</v>
      </c>
      <c r="I422" s="180"/>
      <c r="L422" s="175"/>
      <c r="M422" s="181"/>
      <c r="N422" s="182"/>
      <c r="O422" s="182"/>
      <c r="P422" s="182"/>
      <c r="Q422" s="182"/>
      <c r="R422" s="182"/>
      <c r="S422" s="182"/>
      <c r="T422" s="183"/>
      <c r="AT422" s="177" t="s">
        <v>145</v>
      </c>
      <c r="AU422" s="177" t="s">
        <v>79</v>
      </c>
      <c r="AV422" s="174" t="s">
        <v>81</v>
      </c>
      <c r="AW422" s="174" t="s">
        <v>31</v>
      </c>
      <c r="AX422" s="174" t="s">
        <v>74</v>
      </c>
      <c r="AY422" s="177" t="s">
        <v>130</v>
      </c>
    </row>
    <row r="423" s="174" customFormat="true" ht="12.8" hidden="false" customHeight="false" outlineLevel="0" collapsed="false">
      <c r="B423" s="175"/>
      <c r="D423" s="176" t="s">
        <v>145</v>
      </c>
      <c r="E423" s="177"/>
      <c r="F423" s="178" t="s">
        <v>956</v>
      </c>
      <c r="H423" s="179" t="n">
        <v>2</v>
      </c>
      <c r="I423" s="180"/>
      <c r="L423" s="175"/>
      <c r="M423" s="181"/>
      <c r="N423" s="182"/>
      <c r="O423" s="182"/>
      <c r="P423" s="182"/>
      <c r="Q423" s="182"/>
      <c r="R423" s="182"/>
      <c r="S423" s="182"/>
      <c r="T423" s="183"/>
      <c r="AT423" s="177" t="s">
        <v>145</v>
      </c>
      <c r="AU423" s="177" t="s">
        <v>79</v>
      </c>
      <c r="AV423" s="174" t="s">
        <v>81</v>
      </c>
      <c r="AW423" s="174" t="s">
        <v>31</v>
      </c>
      <c r="AX423" s="174" t="s">
        <v>74</v>
      </c>
      <c r="AY423" s="177" t="s">
        <v>130</v>
      </c>
    </row>
    <row r="424" s="194" customFormat="true" ht="12.8" hidden="false" customHeight="false" outlineLevel="0" collapsed="false">
      <c r="B424" s="195"/>
      <c r="D424" s="176" t="s">
        <v>145</v>
      </c>
      <c r="E424" s="196"/>
      <c r="F424" s="197" t="s">
        <v>185</v>
      </c>
      <c r="H424" s="198" t="n">
        <v>8</v>
      </c>
      <c r="I424" s="199"/>
      <c r="L424" s="195"/>
      <c r="M424" s="200"/>
      <c r="N424" s="201"/>
      <c r="O424" s="201"/>
      <c r="P424" s="201"/>
      <c r="Q424" s="201"/>
      <c r="R424" s="201"/>
      <c r="S424" s="201"/>
      <c r="T424" s="202"/>
      <c r="AT424" s="196" t="s">
        <v>145</v>
      </c>
      <c r="AU424" s="196" t="s">
        <v>79</v>
      </c>
      <c r="AV424" s="194" t="s">
        <v>136</v>
      </c>
      <c r="AW424" s="194" t="s">
        <v>31</v>
      </c>
      <c r="AX424" s="194" t="s">
        <v>79</v>
      </c>
      <c r="AY424" s="196" t="s">
        <v>130</v>
      </c>
    </row>
    <row r="425" s="146" customFormat="true" ht="25.9" hidden="false" customHeight="true" outlineLevel="0" collapsed="false">
      <c r="B425" s="147"/>
      <c r="D425" s="148" t="s">
        <v>73</v>
      </c>
      <c r="E425" s="149" t="s">
        <v>957</v>
      </c>
      <c r="F425" s="149" t="s">
        <v>958</v>
      </c>
      <c r="I425" s="150"/>
      <c r="J425" s="151" t="n">
        <f aca="false">BK425</f>
        <v>0</v>
      </c>
      <c r="L425" s="147"/>
      <c r="M425" s="152"/>
      <c r="N425" s="153"/>
      <c r="O425" s="153"/>
      <c r="P425" s="154" t="n">
        <f aca="false">P426+P428+P430</f>
        <v>0</v>
      </c>
      <c r="Q425" s="153"/>
      <c r="R425" s="154" t="n">
        <f aca="false">R426+R428+R430</f>
        <v>0</v>
      </c>
      <c r="S425" s="153"/>
      <c r="T425" s="155" t="n">
        <f aca="false">T426+T428+T430</f>
        <v>0</v>
      </c>
      <c r="AR425" s="148" t="s">
        <v>158</v>
      </c>
      <c r="AT425" s="156" t="s">
        <v>73</v>
      </c>
      <c r="AU425" s="156" t="s">
        <v>74</v>
      </c>
      <c r="AY425" s="148" t="s">
        <v>130</v>
      </c>
      <c r="BK425" s="157" t="n">
        <f aca="false">BK426+BK428+BK430</f>
        <v>0</v>
      </c>
    </row>
    <row r="426" s="146" customFormat="true" ht="22.8" hidden="false" customHeight="true" outlineLevel="0" collapsed="false">
      <c r="B426" s="147"/>
      <c r="D426" s="148" t="s">
        <v>73</v>
      </c>
      <c r="E426" s="158" t="s">
        <v>959</v>
      </c>
      <c r="F426" s="158" t="s">
        <v>960</v>
      </c>
      <c r="I426" s="150"/>
      <c r="J426" s="159" t="n">
        <f aca="false">BK426</f>
        <v>0</v>
      </c>
      <c r="L426" s="147"/>
      <c r="M426" s="152"/>
      <c r="N426" s="153"/>
      <c r="O426" s="153"/>
      <c r="P426" s="154" t="n">
        <f aca="false">P427</f>
        <v>0</v>
      </c>
      <c r="Q426" s="153"/>
      <c r="R426" s="154" t="n">
        <f aca="false">R427</f>
        <v>0</v>
      </c>
      <c r="S426" s="153"/>
      <c r="T426" s="155" t="n">
        <f aca="false">T427</f>
        <v>0</v>
      </c>
      <c r="AR426" s="148" t="s">
        <v>158</v>
      </c>
      <c r="AT426" s="156" t="s">
        <v>73</v>
      </c>
      <c r="AU426" s="156" t="s">
        <v>79</v>
      </c>
      <c r="AY426" s="148" t="s">
        <v>130</v>
      </c>
      <c r="BK426" s="157" t="n">
        <f aca="false">BK427</f>
        <v>0</v>
      </c>
    </row>
    <row r="427" s="27" customFormat="true" ht="16.5" hidden="false" customHeight="true" outlineLevel="0" collapsed="false">
      <c r="A427" s="22"/>
      <c r="B427" s="160"/>
      <c r="C427" s="161" t="s">
        <v>961</v>
      </c>
      <c r="D427" s="161" t="s">
        <v>132</v>
      </c>
      <c r="E427" s="162" t="s">
        <v>962</v>
      </c>
      <c r="F427" s="163" t="s">
        <v>963</v>
      </c>
      <c r="G427" s="164" t="s">
        <v>135</v>
      </c>
      <c r="H427" s="165" t="n">
        <v>1</v>
      </c>
      <c r="I427" s="166"/>
      <c r="J427" s="167" t="n">
        <f aca="false">ROUND(I427*H427,2)</f>
        <v>0</v>
      </c>
      <c r="K427" s="163" t="s">
        <v>143</v>
      </c>
      <c r="L427" s="23"/>
      <c r="M427" s="168"/>
      <c r="N427" s="169" t="s">
        <v>39</v>
      </c>
      <c r="O427" s="60"/>
      <c r="P427" s="170" t="n">
        <f aca="false">O427*H427</f>
        <v>0</v>
      </c>
      <c r="Q427" s="170" t="n">
        <v>0</v>
      </c>
      <c r="R427" s="170" t="n">
        <f aca="false">Q427*H427</f>
        <v>0</v>
      </c>
      <c r="S427" s="170" t="n">
        <v>0</v>
      </c>
      <c r="T427" s="171" t="n">
        <f aca="false">S427*H427</f>
        <v>0</v>
      </c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R427" s="172" t="s">
        <v>964</v>
      </c>
      <c r="AT427" s="172" t="s">
        <v>132</v>
      </c>
      <c r="AU427" s="172" t="s">
        <v>81</v>
      </c>
      <c r="AY427" s="3" t="s">
        <v>130</v>
      </c>
      <c r="BE427" s="173" t="n">
        <f aca="false">IF(N427="základní",J427,0)</f>
        <v>0</v>
      </c>
      <c r="BF427" s="173" t="n">
        <f aca="false">IF(N427="snížená",J427,0)</f>
        <v>0</v>
      </c>
      <c r="BG427" s="173" t="n">
        <f aca="false">IF(N427="zákl. přenesená",J427,0)</f>
        <v>0</v>
      </c>
      <c r="BH427" s="173" t="n">
        <f aca="false">IF(N427="sníž. přenesená",J427,0)</f>
        <v>0</v>
      </c>
      <c r="BI427" s="173" t="n">
        <f aca="false">IF(N427="nulová",J427,0)</f>
        <v>0</v>
      </c>
      <c r="BJ427" s="3" t="s">
        <v>79</v>
      </c>
      <c r="BK427" s="173" t="n">
        <f aca="false">ROUND(I427*H427,2)</f>
        <v>0</v>
      </c>
      <c r="BL427" s="3" t="s">
        <v>964</v>
      </c>
      <c r="BM427" s="172" t="s">
        <v>965</v>
      </c>
    </row>
    <row r="428" s="146" customFormat="true" ht="22.8" hidden="false" customHeight="true" outlineLevel="0" collapsed="false">
      <c r="B428" s="147"/>
      <c r="D428" s="148" t="s">
        <v>73</v>
      </c>
      <c r="E428" s="158" t="s">
        <v>966</v>
      </c>
      <c r="F428" s="158" t="s">
        <v>967</v>
      </c>
      <c r="I428" s="150"/>
      <c r="J428" s="159" t="n">
        <f aca="false">BK428</f>
        <v>0</v>
      </c>
      <c r="L428" s="147"/>
      <c r="M428" s="152"/>
      <c r="N428" s="153"/>
      <c r="O428" s="153"/>
      <c r="P428" s="154" t="n">
        <f aca="false">P429</f>
        <v>0</v>
      </c>
      <c r="Q428" s="153"/>
      <c r="R428" s="154" t="n">
        <f aca="false">R429</f>
        <v>0</v>
      </c>
      <c r="S428" s="153"/>
      <c r="T428" s="155" t="n">
        <f aca="false">T429</f>
        <v>0</v>
      </c>
      <c r="AR428" s="148" t="s">
        <v>158</v>
      </c>
      <c r="AT428" s="156" t="s">
        <v>73</v>
      </c>
      <c r="AU428" s="156" t="s">
        <v>79</v>
      </c>
      <c r="AY428" s="148" t="s">
        <v>130</v>
      </c>
      <c r="BK428" s="157" t="n">
        <f aca="false">BK429</f>
        <v>0</v>
      </c>
    </row>
    <row r="429" s="27" customFormat="true" ht="16.5" hidden="false" customHeight="true" outlineLevel="0" collapsed="false">
      <c r="A429" s="22"/>
      <c r="B429" s="160"/>
      <c r="C429" s="161" t="s">
        <v>968</v>
      </c>
      <c r="D429" s="161" t="s">
        <v>132</v>
      </c>
      <c r="E429" s="162" t="s">
        <v>969</v>
      </c>
      <c r="F429" s="163" t="s">
        <v>970</v>
      </c>
      <c r="G429" s="164" t="s">
        <v>135</v>
      </c>
      <c r="H429" s="165" t="n">
        <v>1</v>
      </c>
      <c r="I429" s="166"/>
      <c r="J429" s="167" t="n">
        <f aca="false">ROUND(I429*H429,2)</f>
        <v>0</v>
      </c>
      <c r="K429" s="163" t="s">
        <v>143</v>
      </c>
      <c r="L429" s="23"/>
      <c r="M429" s="168"/>
      <c r="N429" s="169" t="s">
        <v>39</v>
      </c>
      <c r="O429" s="60"/>
      <c r="P429" s="170" t="n">
        <f aca="false">O429*H429</f>
        <v>0</v>
      </c>
      <c r="Q429" s="170" t="n">
        <v>0</v>
      </c>
      <c r="R429" s="170" t="n">
        <f aca="false">Q429*H429</f>
        <v>0</v>
      </c>
      <c r="S429" s="170" t="n">
        <v>0</v>
      </c>
      <c r="T429" s="171" t="n">
        <f aca="false">S429*H429</f>
        <v>0</v>
      </c>
      <c r="U429" s="22"/>
      <c r="V429" s="22"/>
      <c r="W429" s="22"/>
      <c r="X429" s="22"/>
      <c r="Y429" s="22"/>
      <c r="Z429" s="22"/>
      <c r="AA429" s="22"/>
      <c r="AB429" s="22"/>
      <c r="AC429" s="22"/>
      <c r="AD429" s="22"/>
      <c r="AE429" s="22"/>
      <c r="AR429" s="172" t="s">
        <v>964</v>
      </c>
      <c r="AT429" s="172" t="s">
        <v>132</v>
      </c>
      <c r="AU429" s="172" t="s">
        <v>81</v>
      </c>
      <c r="AY429" s="3" t="s">
        <v>130</v>
      </c>
      <c r="BE429" s="173" t="n">
        <f aca="false">IF(N429="základní",J429,0)</f>
        <v>0</v>
      </c>
      <c r="BF429" s="173" t="n">
        <f aca="false">IF(N429="snížená",J429,0)</f>
        <v>0</v>
      </c>
      <c r="BG429" s="173" t="n">
        <f aca="false">IF(N429="zákl. přenesená",J429,0)</f>
        <v>0</v>
      </c>
      <c r="BH429" s="173" t="n">
        <f aca="false">IF(N429="sníž. přenesená",J429,0)</f>
        <v>0</v>
      </c>
      <c r="BI429" s="173" t="n">
        <f aca="false">IF(N429="nulová",J429,0)</f>
        <v>0</v>
      </c>
      <c r="BJ429" s="3" t="s">
        <v>79</v>
      </c>
      <c r="BK429" s="173" t="n">
        <f aca="false">ROUND(I429*H429,2)</f>
        <v>0</v>
      </c>
      <c r="BL429" s="3" t="s">
        <v>964</v>
      </c>
      <c r="BM429" s="172" t="s">
        <v>971</v>
      </c>
    </row>
    <row r="430" s="146" customFormat="true" ht="22.8" hidden="false" customHeight="true" outlineLevel="0" collapsed="false">
      <c r="B430" s="147"/>
      <c r="D430" s="148" t="s">
        <v>73</v>
      </c>
      <c r="E430" s="158" t="s">
        <v>972</v>
      </c>
      <c r="F430" s="158" t="s">
        <v>973</v>
      </c>
      <c r="I430" s="150"/>
      <c r="J430" s="159" t="n">
        <f aca="false">BK430</f>
        <v>0</v>
      </c>
      <c r="L430" s="147"/>
      <c r="M430" s="152"/>
      <c r="N430" s="153"/>
      <c r="O430" s="153"/>
      <c r="P430" s="154" t="n">
        <f aca="false">P431</f>
        <v>0</v>
      </c>
      <c r="Q430" s="153"/>
      <c r="R430" s="154" t="n">
        <f aca="false">R431</f>
        <v>0</v>
      </c>
      <c r="S430" s="153"/>
      <c r="T430" s="155" t="n">
        <f aca="false">T431</f>
        <v>0</v>
      </c>
      <c r="AR430" s="148" t="s">
        <v>158</v>
      </c>
      <c r="AT430" s="156" t="s">
        <v>73</v>
      </c>
      <c r="AU430" s="156" t="s">
        <v>79</v>
      </c>
      <c r="AY430" s="148" t="s">
        <v>130</v>
      </c>
      <c r="BK430" s="157" t="n">
        <f aca="false">BK431</f>
        <v>0</v>
      </c>
    </row>
    <row r="431" s="27" customFormat="true" ht="16.5" hidden="false" customHeight="true" outlineLevel="0" collapsed="false">
      <c r="A431" s="22"/>
      <c r="B431" s="160"/>
      <c r="C431" s="161" t="s">
        <v>974</v>
      </c>
      <c r="D431" s="161" t="s">
        <v>132</v>
      </c>
      <c r="E431" s="162" t="s">
        <v>975</v>
      </c>
      <c r="F431" s="163" t="s">
        <v>976</v>
      </c>
      <c r="G431" s="164" t="s">
        <v>135</v>
      </c>
      <c r="H431" s="165" t="n">
        <v>1</v>
      </c>
      <c r="I431" s="166"/>
      <c r="J431" s="167" t="n">
        <f aca="false">ROUND(I431*H431,2)</f>
        <v>0</v>
      </c>
      <c r="K431" s="163" t="s">
        <v>143</v>
      </c>
      <c r="L431" s="23"/>
      <c r="M431" s="204"/>
      <c r="N431" s="205" t="s">
        <v>39</v>
      </c>
      <c r="O431" s="206"/>
      <c r="P431" s="207" t="n">
        <f aca="false">O431*H431</f>
        <v>0</v>
      </c>
      <c r="Q431" s="207" t="n">
        <v>0</v>
      </c>
      <c r="R431" s="207" t="n">
        <f aca="false">Q431*H431</f>
        <v>0</v>
      </c>
      <c r="S431" s="207" t="n">
        <v>0</v>
      </c>
      <c r="T431" s="208" t="n">
        <f aca="false">S431*H431</f>
        <v>0</v>
      </c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R431" s="172" t="s">
        <v>964</v>
      </c>
      <c r="AT431" s="172" t="s">
        <v>132</v>
      </c>
      <c r="AU431" s="172" t="s">
        <v>81</v>
      </c>
      <c r="AY431" s="3" t="s">
        <v>130</v>
      </c>
      <c r="BE431" s="173" t="n">
        <f aca="false">IF(N431="základní",J431,0)</f>
        <v>0</v>
      </c>
      <c r="BF431" s="173" t="n">
        <f aca="false">IF(N431="snížená",J431,0)</f>
        <v>0</v>
      </c>
      <c r="BG431" s="173" t="n">
        <f aca="false">IF(N431="zákl. přenesená",J431,0)</f>
        <v>0</v>
      </c>
      <c r="BH431" s="173" t="n">
        <f aca="false">IF(N431="sníž. přenesená",J431,0)</f>
        <v>0</v>
      </c>
      <c r="BI431" s="173" t="n">
        <f aca="false">IF(N431="nulová",J431,0)</f>
        <v>0</v>
      </c>
      <c r="BJ431" s="3" t="s">
        <v>79</v>
      </c>
      <c r="BK431" s="173" t="n">
        <f aca="false">ROUND(I431*H431,2)</f>
        <v>0</v>
      </c>
      <c r="BL431" s="3" t="s">
        <v>964</v>
      </c>
      <c r="BM431" s="172" t="s">
        <v>977</v>
      </c>
    </row>
    <row r="432" s="27" customFormat="true" ht="6.95" hidden="false" customHeight="true" outlineLevel="0" collapsed="false">
      <c r="A432" s="22"/>
      <c r="B432" s="44"/>
      <c r="C432" s="45"/>
      <c r="D432" s="45"/>
      <c r="E432" s="45"/>
      <c r="F432" s="45"/>
      <c r="G432" s="45"/>
      <c r="H432" s="45"/>
      <c r="I432" s="45"/>
      <c r="J432" s="45"/>
      <c r="K432" s="45"/>
      <c r="L432" s="23"/>
      <c r="M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</row>
  </sheetData>
  <autoFilter ref="C138:K431"/>
  <mergeCells count="6">
    <mergeCell ref="L2:V2"/>
    <mergeCell ref="E7:H7"/>
    <mergeCell ref="E16:H16"/>
    <mergeCell ref="E25:H25"/>
    <mergeCell ref="E85:H85"/>
    <mergeCell ref="E131:H13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2024-03-01T14:15:06Z</dcterms:created>
  <dc:creator>DESKTOP-VKVVR07\Eva</dc:creator>
  <dc:description/>
  <dc:language>cs-CZ</dc:language>
  <cp:lastModifiedBy/>
  <cp:lastPrinted>2024-03-01T15:44:10Z</cp:lastPrinted>
  <dcterms:modified xsi:type="dcterms:W3CDTF">2024-03-01T15:47:22Z</dcterms:modified>
  <cp:revision>1</cp:revision>
  <dc:subject/>
  <dc:title/>
</cp:coreProperties>
</file>